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firstSheet="7" activeTab="13"/>
  </bookViews>
  <sheets>
    <sheet name="Приложение 1" sheetId="40" r:id="rId1"/>
    <sheet name="Приложение 2" sheetId="32" r:id="rId2"/>
    <sheet name="Приложение 3" sheetId="36" r:id="rId3"/>
    <sheet name="Приложение 4" sheetId="41" r:id="rId4"/>
    <sheet name="Приложение 5" sheetId="34" r:id="rId5"/>
    <sheet name="Приложение 6" sheetId="42" r:id="rId6"/>
    <sheet name="Приложение 7" sheetId="45" r:id="rId7"/>
    <sheet name="Приложение 8" sheetId="46" r:id="rId8"/>
    <sheet name="Приложение 9" sheetId="28" r:id="rId9"/>
    <sheet name="Приложение 10" sheetId="38" r:id="rId10"/>
    <sheet name="Приложение 11" sheetId="29" r:id="rId11"/>
    <sheet name="Приложение 12" sheetId="47" r:id="rId12"/>
    <sheet name="Приложение 13" sheetId="43" r:id="rId13"/>
    <sheet name="Приложение 14" sheetId="44" r:id="rId14"/>
    <sheet name="Приложение 15" sheetId="48" r:id="rId15"/>
  </sheets>
  <definedNames>
    <definedName name="_xlnm.Print_Area" localSheetId="10">'Приложение 11'!$A$1:$F$189</definedName>
    <definedName name="_xlnm.Print_Area" localSheetId="6">'Приложение 7'!$A$1:$D$284</definedName>
  </definedNames>
  <calcPr calcId="124519"/>
</workbook>
</file>

<file path=xl/calcChain.xml><?xml version="1.0" encoding="utf-8"?>
<calcChain xmlns="http://schemas.openxmlformats.org/spreadsheetml/2006/main">
  <c r="G76" i="47"/>
  <c r="H76"/>
  <c r="F76"/>
  <c r="E77" i="46"/>
  <c r="D77"/>
  <c r="E186"/>
  <c r="D186"/>
  <c r="D257" i="45"/>
  <c r="D242"/>
  <c r="D243"/>
  <c r="E130" i="46" l="1"/>
  <c r="E129" s="1"/>
  <c r="D130"/>
  <c r="D129" s="1"/>
  <c r="D140" i="45"/>
  <c r="D171"/>
  <c r="D170" s="1"/>
  <c r="F105" i="29"/>
  <c r="F14" l="1"/>
  <c r="D20" i="46"/>
  <c r="D94" i="45"/>
  <c r="D24"/>
  <c r="F176" i="29"/>
  <c r="C49" i="28"/>
  <c r="C41"/>
  <c r="F57" i="47" l="1"/>
  <c r="G14"/>
  <c r="H14"/>
  <c r="F14"/>
  <c r="G128"/>
  <c r="H128"/>
  <c r="F128"/>
  <c r="E143" i="46"/>
  <c r="D143"/>
  <c r="D188" i="45"/>
  <c r="E217" i="46"/>
  <c r="D217"/>
  <c r="E104"/>
  <c r="E103" s="1"/>
  <c r="E101"/>
  <c r="E100" s="1"/>
  <c r="D104"/>
  <c r="D103" s="1"/>
  <c r="D101"/>
  <c r="D100" s="1"/>
  <c r="F62" i="29"/>
  <c r="D258" i="45"/>
  <c r="D165"/>
  <c r="D160"/>
  <c r="D111"/>
  <c r="D151"/>
  <c r="I19" i="48"/>
  <c r="H19"/>
  <c r="G19"/>
  <c r="F19"/>
  <c r="E19"/>
  <c r="D19"/>
  <c r="C19"/>
  <c r="B19"/>
  <c r="E99" i="46" l="1"/>
  <c r="D99"/>
  <c r="D16" i="45" l="1"/>
  <c r="D115"/>
  <c r="C82" i="32"/>
  <c r="C80"/>
  <c r="D228" i="45"/>
  <c r="D227" s="1"/>
  <c r="D226" s="1"/>
  <c r="D28" l="1"/>
  <c r="D236"/>
  <c r="D235" s="1"/>
  <c r="D234" s="1"/>
  <c r="D282" l="1"/>
  <c r="D135"/>
  <c r="D138"/>
  <c r="D137" s="1"/>
  <c r="D134"/>
  <c r="D133" l="1"/>
  <c r="D69" l="1"/>
  <c r="D146" i="46" l="1"/>
  <c r="D141" s="1"/>
  <c r="G57" i="47"/>
  <c r="H57"/>
  <c r="H54"/>
  <c r="E127" i="46"/>
  <c r="E126" s="1"/>
  <c r="D127"/>
  <c r="D126" s="1"/>
  <c r="D108"/>
  <c r="D107" s="1"/>
  <c r="F54" i="47"/>
  <c r="C47" i="28"/>
  <c r="E213" i="46"/>
  <c r="E212" s="1"/>
  <c r="D213"/>
  <c r="E200"/>
  <c r="E199" s="1"/>
  <c r="D200"/>
  <c r="D199" s="1"/>
  <c r="E185"/>
  <c r="D185"/>
  <c r="E91"/>
  <c r="D91"/>
  <c r="E69"/>
  <c r="E68" s="1"/>
  <c r="D69"/>
  <c r="E59"/>
  <c r="E58" s="1"/>
  <c r="D59"/>
  <c r="E40"/>
  <c r="D40"/>
  <c r="E34"/>
  <c r="E33" s="1"/>
  <c r="D34"/>
  <c r="E16"/>
  <c r="D16"/>
  <c r="E216"/>
  <c r="E182"/>
  <c r="E179"/>
  <c r="E178" s="1"/>
  <c r="E176"/>
  <c r="E175" s="1"/>
  <c r="E172"/>
  <c r="E171" s="1"/>
  <c r="E170" s="1"/>
  <c r="E167"/>
  <c r="E166" s="1"/>
  <c r="E165" s="1"/>
  <c r="E158"/>
  <c r="E157" s="1"/>
  <c r="E156" s="1"/>
  <c r="E151"/>
  <c r="E150" s="1"/>
  <c r="E149" s="1"/>
  <c r="E146"/>
  <c r="E141" s="1"/>
  <c r="E142"/>
  <c r="E138"/>
  <c r="E137" s="1"/>
  <c r="E134"/>
  <c r="E133" s="1"/>
  <c r="E123"/>
  <c r="E122" s="1"/>
  <c r="E119"/>
  <c r="E118" s="1"/>
  <c r="E115"/>
  <c r="E114" s="1"/>
  <c r="E111"/>
  <c r="E110" s="1"/>
  <c r="E97"/>
  <c r="E96" s="1"/>
  <c r="E95" s="1"/>
  <c r="E90"/>
  <c r="E87"/>
  <c r="E82"/>
  <c r="E76"/>
  <c r="E72"/>
  <c r="E71" s="1"/>
  <c r="E64"/>
  <c r="E63" s="1"/>
  <c r="E54"/>
  <c r="E51"/>
  <c r="E24"/>
  <c r="E23" s="1"/>
  <c r="E20"/>
  <c r="E30"/>
  <c r="E29" s="1"/>
  <c r="D216"/>
  <c r="D212"/>
  <c r="D182"/>
  <c r="D179"/>
  <c r="D178" s="1"/>
  <c r="D176"/>
  <c r="D175" s="1"/>
  <c r="D172"/>
  <c r="D171" s="1"/>
  <c r="D170" s="1"/>
  <c r="D167"/>
  <c r="D166" s="1"/>
  <c r="D165" s="1"/>
  <c r="D158"/>
  <c r="D157" s="1"/>
  <c r="D156" s="1"/>
  <c r="D151"/>
  <c r="D150" s="1"/>
  <c r="D149" s="1"/>
  <c r="D142"/>
  <c r="D138"/>
  <c r="D137" s="1"/>
  <c r="D134"/>
  <c r="D133" s="1"/>
  <c r="D123"/>
  <c r="D122" s="1"/>
  <c r="D119"/>
  <c r="D118" s="1"/>
  <c r="D115"/>
  <c r="D114" s="1"/>
  <c r="D111"/>
  <c r="D110" s="1"/>
  <c r="D97"/>
  <c r="D96" s="1"/>
  <c r="D95" s="1"/>
  <c r="D90"/>
  <c r="D87"/>
  <c r="D82"/>
  <c r="D76"/>
  <c r="D72"/>
  <c r="D71" s="1"/>
  <c r="D68"/>
  <c r="D64"/>
  <c r="D63" s="1"/>
  <c r="D58"/>
  <c r="D54"/>
  <c r="D51"/>
  <c r="D30"/>
  <c r="D29" s="1"/>
  <c r="D24"/>
  <c r="D23" s="1"/>
  <c r="D15"/>
  <c r="D203" i="45"/>
  <c r="D15"/>
  <c r="D99"/>
  <c r="D145"/>
  <c r="D224"/>
  <c r="D221"/>
  <c r="D156"/>
  <c r="D106" i="46" l="1"/>
  <c r="E106"/>
  <c r="D81"/>
  <c r="D80" s="1"/>
  <c r="E81"/>
  <c r="E80" s="1"/>
  <c r="G136" i="47"/>
  <c r="H136"/>
  <c r="F136"/>
  <c r="D132" i="46"/>
  <c r="D174"/>
  <c r="D181"/>
  <c r="E181"/>
  <c r="E174"/>
  <c r="E132"/>
  <c r="E50"/>
  <c r="E15"/>
  <c r="D50"/>
  <c r="D33"/>
  <c r="D14" l="1"/>
  <c r="D219" s="1"/>
  <c r="E14"/>
  <c r="E219" s="1"/>
  <c r="D148" i="45"/>
  <c r="D147" s="1"/>
  <c r="D217"/>
  <c r="D216" s="1"/>
  <c r="D215" s="1"/>
  <c r="D159"/>
  <c r="D142"/>
  <c r="D104"/>
  <c r="D93"/>
  <c r="D80"/>
  <c r="D281"/>
  <c r="D277"/>
  <c r="D276" s="1"/>
  <c r="D239"/>
  <c r="D223"/>
  <c r="D220"/>
  <c r="D212"/>
  <c r="D211" s="1"/>
  <c r="D210" s="1"/>
  <c r="D202"/>
  <c r="D201" s="1"/>
  <c r="D196"/>
  <c r="D195" s="1"/>
  <c r="D194" s="1"/>
  <c r="D192"/>
  <c r="D191" s="1"/>
  <c r="D187"/>
  <c r="D183"/>
  <c r="D182" s="1"/>
  <c r="D179"/>
  <c r="D178" s="1"/>
  <c r="D175"/>
  <c r="D174" s="1"/>
  <c r="D173" s="1"/>
  <c r="D168"/>
  <c r="D167" s="1"/>
  <c r="D164"/>
  <c r="D155"/>
  <c r="D150"/>
  <c r="D144"/>
  <c r="D141"/>
  <c r="D131"/>
  <c r="D130" s="1"/>
  <c r="D129" s="1"/>
  <c r="D127"/>
  <c r="D126" s="1"/>
  <c r="D118"/>
  <c r="D117" s="1"/>
  <c r="D106"/>
  <c r="D98" s="1"/>
  <c r="D89"/>
  <c r="D88" s="1"/>
  <c r="D85"/>
  <c r="D84" s="1"/>
  <c r="D79"/>
  <c r="D68"/>
  <c r="D64"/>
  <c r="D61"/>
  <c r="D48"/>
  <c r="D40"/>
  <c r="D36"/>
  <c r="D35" s="1"/>
  <c r="D27"/>
  <c r="D97" l="1"/>
  <c r="D60"/>
  <c r="D39"/>
  <c r="D186"/>
  <c r="D219"/>
  <c r="D177"/>
  <c r="D238"/>
  <c r="D14" l="1"/>
  <c r="D284" s="1"/>
  <c r="D90" i="36" l="1"/>
  <c r="D88"/>
  <c r="D86"/>
  <c r="D84"/>
  <c r="D81"/>
  <c r="D80" s="1"/>
  <c r="D78"/>
  <c r="D76"/>
  <c r="D75" s="1"/>
  <c r="D71"/>
  <c r="D70" s="1"/>
  <c r="D67"/>
  <c r="D65"/>
  <c r="D64"/>
  <c r="D61"/>
  <c r="D60" s="1"/>
  <c r="D59" s="1"/>
  <c r="D56"/>
  <c r="D55"/>
  <c r="D54" s="1"/>
  <c r="D49"/>
  <c r="D48" s="1"/>
  <c r="D46"/>
  <c r="D43"/>
  <c r="D39"/>
  <c r="D38" s="1"/>
  <c r="D36"/>
  <c r="D34"/>
  <c r="D31"/>
  <c r="D30" s="1"/>
  <c r="D21"/>
  <c r="D20" s="1"/>
  <c r="D15"/>
  <c r="D14" s="1"/>
  <c r="C90"/>
  <c r="C88"/>
  <c r="C86"/>
  <c r="C84"/>
  <c r="C81"/>
  <c r="C80" s="1"/>
  <c r="C78"/>
  <c r="C76"/>
  <c r="C75" s="1"/>
  <c r="C71"/>
  <c r="C70" s="1"/>
  <c r="C67"/>
  <c r="C65"/>
  <c r="C61"/>
  <c r="C60" s="1"/>
  <c r="C59" s="1"/>
  <c r="C56"/>
  <c r="C55" s="1"/>
  <c r="C54" s="1"/>
  <c r="C49"/>
  <c r="C48" s="1"/>
  <c r="C46"/>
  <c r="C43"/>
  <c r="C42" s="1"/>
  <c r="C41" s="1"/>
  <c r="C39"/>
  <c r="C38" s="1"/>
  <c r="C36"/>
  <c r="C34"/>
  <c r="C31"/>
  <c r="C30" s="1"/>
  <c r="C21"/>
  <c r="C20" s="1"/>
  <c r="C15"/>
  <c r="C14" s="1"/>
  <c r="C48" i="32"/>
  <c r="C93"/>
  <c r="C91"/>
  <c r="C89"/>
  <c r="C87"/>
  <c r="C84"/>
  <c r="C79" s="1"/>
  <c r="C77"/>
  <c r="C75"/>
  <c r="C74" s="1"/>
  <c r="C70"/>
  <c r="C69" s="1"/>
  <c r="C66"/>
  <c r="C64"/>
  <c r="C63" s="1"/>
  <c r="C60"/>
  <c r="C59" s="1"/>
  <c r="C58" s="1"/>
  <c r="C55"/>
  <c r="C54" s="1"/>
  <c r="C53" s="1"/>
  <c r="C47"/>
  <c r="C45"/>
  <c r="C42"/>
  <c r="C38"/>
  <c r="C37" s="1"/>
  <c r="C35"/>
  <c r="C33"/>
  <c r="C30"/>
  <c r="C20"/>
  <c r="C19" s="1"/>
  <c r="C14"/>
  <c r="C13" s="1"/>
  <c r="D83" i="36" l="1"/>
  <c r="D74" s="1"/>
  <c r="D73" s="1"/>
  <c r="D42"/>
  <c r="D41" s="1"/>
  <c r="D13" s="1"/>
  <c r="C64"/>
  <c r="C13" s="1"/>
  <c r="C83"/>
  <c r="C74" s="1"/>
  <c r="C73" s="1"/>
  <c r="C86" i="32"/>
  <c r="C41"/>
  <c r="C40" s="1"/>
  <c r="C29"/>
  <c r="D92" i="36" l="1"/>
  <c r="C92"/>
  <c r="C73" i="32"/>
  <c r="C72" s="1"/>
  <c r="C12"/>
  <c r="C95" l="1"/>
  <c r="F59" i="29" l="1"/>
  <c r="D46" i="38" l="1"/>
  <c r="D42"/>
  <c r="D39"/>
  <c r="D33"/>
  <c r="D29"/>
  <c r="D25"/>
  <c r="D21"/>
  <c r="D12"/>
  <c r="C46"/>
  <c r="C42"/>
  <c r="C39"/>
  <c r="C33"/>
  <c r="C29"/>
  <c r="C25"/>
  <c r="C21"/>
  <c r="C12"/>
  <c r="C48" l="1"/>
  <c r="D48"/>
  <c r="G105" i="29" l="1"/>
  <c r="G62"/>
  <c r="G14"/>
  <c r="E25" i="34" l="1"/>
  <c r="E24" s="1"/>
  <c r="E23" s="1"/>
  <c r="D25"/>
  <c r="D24" s="1"/>
  <c r="D23" s="1"/>
  <c r="C25"/>
  <c r="C24" s="1"/>
  <c r="C23" s="1"/>
  <c r="E20"/>
  <c r="E19" s="1"/>
  <c r="E18" s="1"/>
  <c r="D20"/>
  <c r="D19" s="1"/>
  <c r="D18" s="1"/>
  <c r="C20"/>
  <c r="C19" s="1"/>
  <c r="C18" s="1"/>
  <c r="E16" l="1"/>
  <c r="E14" s="1"/>
  <c r="D16"/>
  <c r="D14" s="1"/>
  <c r="C16"/>
  <c r="C14" s="1"/>
  <c r="C20" i="28" l="1"/>
  <c r="G176" i="29" l="1"/>
  <c r="C28" i="28"/>
  <c r="C32" l="1"/>
  <c r="G189" i="29" l="1"/>
  <c r="C24" i="28" l="1"/>
  <c r="C43"/>
  <c r="C11"/>
  <c r="C38"/>
  <c r="F189" i="29" l="1"/>
</calcChain>
</file>

<file path=xl/sharedStrings.xml><?xml version="1.0" encoding="utf-8"?>
<sst xmlns="http://schemas.openxmlformats.org/spreadsheetml/2006/main" count="2686" uniqueCount="919">
  <si>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</si>
  <si>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</si>
  <si>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</si>
  <si>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</si>
  <si>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</si>
  <si>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</si>
  <si>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</si>
  <si>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</si>
  <si>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</si>
  <si>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</si>
  <si>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</si>
  <si>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</si>
  <si>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</si>
  <si>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</si>
  <si>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</si>
  <si>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</si>
  <si>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</si>
  <si>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</si>
  <si>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</si>
  <si>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</si>
  <si>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</si>
  <si>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</si>
  <si>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</si>
  <si>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</si>
  <si>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</si>
  <si>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</si>
  <si>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</si>
  <si>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</si>
  <si>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</si>
  <si>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</si>
  <si>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</si>
  <si>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</si>
  <si>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</si>
  <si>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</si>
  <si>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</si>
  <si>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</si>
  <si>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</si>
  <si>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</si>
  <si>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</si>
  <si>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</si>
  <si>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</si>
  <si>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</si>
  <si>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</si>
  <si>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</si>
  <si>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</si>
  <si>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</si>
  <si>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</si>
  <si>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</si>
  <si>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</si>
  <si>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</si>
  <si>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</si>
  <si>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</si>
  <si>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</si>
  <si>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</si>
  <si>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</si>
  <si>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</si>
  <si>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</si>
  <si>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</si>
  <si>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</si>
  <si>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</si>
  <si>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</si>
  <si>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</si>
  <si>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</si>
  <si>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</si>
  <si>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</si>
  <si>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</si>
  <si>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</si>
  <si>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</si>
  <si>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</si>
  <si>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</si>
  <si>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</si>
  <si>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</si>
  <si>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</si>
  <si>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</si>
  <si>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</si>
  <si>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</si>
  <si>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</si>
  <si>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</si>
  <si>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</si>
  <si>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</si>
  <si>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</si>
  <si>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</si>
  <si>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</si>
  <si>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</si>
  <si>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</si>
  <si>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</si>
  <si>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</si>
  <si>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</si>
  <si>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</si>
  <si>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</si>
  <si>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</si>
  <si>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</si>
  <si>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</si>
  <si>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</si>
  <si>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</si>
  <si>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</si>
  <si>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</si>
  <si>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</si>
  <si>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</si>
  <si>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</si>
  <si>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</si>
  <si>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</si>
  <si>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</si>
  <si>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</si>
  <si>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</si>
  <si>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</si>
  <si>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</si>
  <si>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</si>
  <si>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</si>
  <si>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</si>
  <si>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</si>
  <si>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</si>
  <si>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</si>
  <si>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</si>
  <si>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</si>
  <si>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</si>
  <si>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</si>
  <si>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</si>
  <si>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</si>
  <si>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</si>
  <si>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</si>
  <si>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</si>
  <si>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</si>
  <si>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</si>
  <si>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</si>
  <si>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</si>
  <si>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</si>
  <si>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</si>
  <si>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</si>
  <si>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</si>
  <si>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</si>
  <si>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</si>
  <si>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</si>
  <si>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</si>
  <si>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</si>
  <si>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</si>
  <si>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</si>
  <si>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</si>
  <si>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</si>
  <si>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</si>
  <si>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</si>
  <si>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</si>
  <si>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</si>
  <si>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</si>
  <si>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</si>
  <si>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</si>
  <si>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</si>
  <si>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</si>
  <si>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</si>
  <si>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</si>
  <si>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</si>
  <si>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</si>
  <si>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</si>
  <si>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</si>
  <si>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</si>
  <si>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</si>
  <si>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</si>
  <si>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</si>
  <si>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</si>
  <si>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</si>
  <si>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</si>
  <si>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</si>
  <si>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</si>
  <si>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</si>
  <si>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</si>
  <si>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</si>
  <si>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</si>
  <si>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</si>
  <si>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</si>
  <si>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</si>
  <si>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</si>
  <si>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</si>
  <si>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</si>
  <si>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</si>
  <si>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</si>
  <si>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</si>
  <si>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</si>
  <si>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</si>
  <si>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</si>
  <si>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</si>
  <si>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0600000000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</si>
  <si>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</si>
  <si>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</si>
  <si>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</si>
  <si>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</si>
  <si>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</si>
  <si>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Основное мероприятие «Обеспечение общественного порядка и профилактика правонарушений»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</si>
  <si>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</si>
  <si>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</si>
  <si>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</si>
  <si>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</si>
  <si>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</si>
  <si>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</si>
  <si>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</si>
  <si>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</si>
  <si>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</si>
  <si>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</si>
  <si>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</si>
  <si>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</si>
  <si>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</si>
  <si>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</si>
  <si>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</si>
  <si>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</si>
  <si>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</si>
  <si>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</si>
  <si>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</si>
  <si>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</si>
  <si>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</si>
  <si>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</si>
  <si>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</si>
  <si>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</si>
  <si>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</si>
  <si>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</si>
  <si>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</si>
  <si>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</si>
  <si>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</si>
  <si>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</si>
  <si>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</si>
  <si>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</si>
  <si>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</si>
  <si>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</si>
  <si>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</si>
  <si>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</si>
  <si>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</si>
  <si>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</si>
  <si>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</si>
  <si>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</si>
  <si>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</si>
  <si>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</si>
  <si>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</si>
  <si>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</si>
  <si>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</si>
  <si>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</si>
  <si>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</si>
  <si>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</si>
  <si>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</si>
  <si>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</si>
  <si>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</si>
  <si>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</si>
  <si>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</si>
  <si>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</si>
  <si>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</si>
  <si>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</si>
  <si>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</si>
  <si>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</si>
  <si>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</si>
  <si>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</si>
  <si>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</si>
  <si>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</si>
  <si>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</si>
  <si>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</si>
  <si>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</si>
  <si>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</si>
  <si>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</si>
  <si>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</si>
  <si>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</si>
  <si>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</si>
  <si>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</si>
  <si>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</si>
  <si>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</si>
  <si>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</si>
  <si>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</si>
  <si>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</si>
  <si>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</si>
  <si>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</si>
  <si>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</si>
  <si>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</si>
  <si>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</si>
  <si>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</si>
  <si>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</si>
  <si>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</si>
  <si>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</si>
  <si>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>Основное мероприятие "Организация библиотечного обслуживания населения"</t>
  </si>
  <si>
    <t>0210400000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</si>
  <si>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</si>
  <si>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</si>
  <si>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</si>
  <si>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</si>
  <si>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</si>
  <si>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</si>
  <si>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</si>
  <si>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</si>
  <si>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</si>
  <si>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</si>
  <si>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</si>
  <si>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</si>
  <si>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</si>
  <si>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</si>
  <si>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</si>
  <si>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</si>
  <si>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</si>
  <si>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</si>
  <si>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</si>
  <si>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</si>
  <si>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</si>
  <si>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</si>
  <si>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</si>
  <si>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</si>
  <si>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</si>
  <si>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</si>
  <si>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</si>
  <si>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</si>
  <si>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</si>
  <si>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</si>
  <si>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</si>
  <si>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</si>
  <si>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</si>
  <si>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</si>
  <si>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</si>
  <si>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</si>
  <si>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</si>
  <si>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</si>
  <si>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</si>
  <si>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02201S1430</t>
  </si>
  <si>
    <t>Приложение 2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</si>
  <si>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</si>
  <si>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</si>
  <si>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</si>
  <si>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</si>
  <si>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550,0</t>
  </si>
  <si>
    <t>0703</t>
  </si>
  <si>
    <t>Дополнительное образование детей</t>
  </si>
  <si>
    <t>0220181430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</si>
  <si>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</si>
  <si>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</si>
  <si>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</si>
  <si>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</si>
  <si>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</si>
  <si>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</si>
  <si>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</si>
  <si>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>01Г0000000</t>
  </si>
  <si>
    <t>01Г0100000</t>
  </si>
  <si>
    <t>01Г0100430</t>
  </si>
  <si>
    <t>01Г0100440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</si>
  <si>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</si>
  <si>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</si>
  <si>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</si>
  <si>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</si>
  <si>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</si>
  <si>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</si>
  <si>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</si>
  <si>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</si>
  <si>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</si>
  <si>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</si>
  <si>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</si>
  <si>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</si>
  <si>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</si>
  <si>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</si>
  <si>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</si>
  <si>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</si>
  <si>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</si>
  <si>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</si>
  <si>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</si>
  <si>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</si>
  <si>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</si>
  <si>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</si>
  <si>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</si>
  <si>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000 1030200001 0000 110</t>
  </si>
  <si>
    <t>Акцизы по подакцизным товарам (продукции), производимым на территории Российской Федерации</t>
  </si>
  <si>
    <t>100 1030223001 0000 110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</si>
  <si>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</si>
  <si>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</si>
  <si>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</si>
  <si>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</si>
  <si>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</si>
  <si>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</si>
  <si>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</si>
  <si>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</si>
  <si>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</si>
  <si>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</si>
  <si>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</si>
  <si>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</si>
  <si>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>182 1050202002 0000 110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</si>
  <si>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</si>
  <si>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000 1050300001 0000 110</t>
  </si>
  <si>
    <t xml:space="preserve">  Единый сельскохозяйственный налог</t>
  </si>
  <si>
    <t>182 1050301001 0000 110</t>
  </si>
  <si>
    <t>000 1050400002 0000 110</t>
  </si>
  <si>
    <t>Налог, взимаемый в связи с применением патентной системы налогообложения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</si>
  <si>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</si>
  <si>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</si>
  <si>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</si>
  <si>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</si>
  <si>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</si>
  <si>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</si>
  <si>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</si>
  <si>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</si>
  <si>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</si>
  <si>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</si>
  <si>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</si>
  <si>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</si>
  <si>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</si>
  <si>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</si>
  <si>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</si>
  <si>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</si>
  <si>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</si>
  <si>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</si>
  <si>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</si>
  <si>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</si>
  <si>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</si>
  <si>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</si>
  <si>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</si>
  <si>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</si>
  <si>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</si>
  <si>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048 1120103001 0000 120</t>
  </si>
  <si>
    <t xml:space="preserve">  Плата за сбросы загрязняющих веществ в водные объекты</t>
  </si>
  <si>
    <t xml:space="preserve"> 000 1130000000 0000 000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</si>
  <si>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</si>
  <si>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</si>
  <si>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</si>
  <si>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</si>
  <si>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</si>
  <si>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</si>
  <si>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</si>
  <si>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</si>
  <si>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</si>
  <si>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</si>
  <si>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</si>
  <si>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</si>
  <si>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</si>
  <si>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</si>
  <si>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</si>
  <si>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</si>
  <si>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</si>
  <si>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</si>
  <si>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</si>
  <si>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</si>
  <si>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</si>
  <si>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</si>
  <si>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</si>
  <si>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</si>
  <si>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</si>
  <si>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</si>
  <si>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</si>
  <si>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</si>
  <si>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</si>
  <si>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</si>
  <si>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</si>
  <si>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</si>
  <si>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</si>
  <si>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</si>
  <si>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</si>
  <si>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</si>
  <si>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</si>
  <si>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</si>
  <si>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</si>
  <si>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</si>
  <si>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</si>
  <si>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</si>
  <si>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</si>
  <si>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</si>
  <si>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</si>
  <si>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</si>
  <si>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</si>
  <si>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</si>
  <si>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</si>
  <si>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</si>
  <si>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2019 год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</si>
  <si>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</si>
  <si>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</si>
  <si>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</si>
  <si>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</si>
  <si>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</si>
  <si>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</si>
  <si>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</si>
  <si>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</si>
  <si>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</si>
  <si>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</si>
  <si>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</si>
  <si>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</si>
  <si>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</si>
  <si>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</si>
  <si>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</si>
  <si>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</si>
  <si>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</si>
  <si>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</si>
  <si>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</si>
  <si>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</si>
  <si>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Плановый период</t>
  </si>
  <si>
    <t>2020 год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</si>
  <si>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</si>
  <si>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</si>
  <si>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</si>
  <si>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 xml:space="preserve">  Дотации бюджетам бюджетной системы Российской Федерации </t>
  </si>
  <si>
    <t xml:space="preserve">  Субвенции бюджетам бюджетной системы Российской Федерации 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</si>
  <si>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</si>
  <si>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</si>
  <si>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</si>
  <si>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</si>
  <si>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</si>
  <si>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</si>
  <si>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Подпрограмма "Устойчивое развитие сельских территорий Тейковского муниципального района"</t>
  </si>
  <si>
    <t>Основное мероприятие "Устойчивое развитие сельских территорий Тейковского муниципального района"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</si>
  <si>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</si>
  <si>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</si>
  <si>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Реализация мероприятий по созданию системы - 112 для обеспечения вызова экстренных оперативных служб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</si>
  <si>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</si>
  <si>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</si>
  <si>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</si>
  <si>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</si>
  <si>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</si>
  <si>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</si>
  <si>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</si>
  <si>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</si>
  <si>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</si>
  <si>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 </t>
  </si>
  <si>
    <t>0500000000</t>
  </si>
  <si>
    <t>0510000000</t>
  </si>
  <si>
    <t>0510100000</t>
  </si>
  <si>
    <t>0510107040</t>
  </si>
  <si>
    <t>0540000000</t>
  </si>
  <si>
    <t>0540100000</t>
  </si>
  <si>
    <t>0540140020</t>
  </si>
  <si>
    <t>0560000000</t>
  </si>
  <si>
    <t>0560100000</t>
  </si>
  <si>
    <t>0560120200</t>
  </si>
  <si>
    <t>0560120210</t>
  </si>
  <si>
    <t>0570000000</t>
  </si>
  <si>
    <t>0570100000</t>
  </si>
  <si>
    <t>0570120220</t>
  </si>
  <si>
    <t>0570120230</t>
  </si>
  <si>
    <t>0580000000</t>
  </si>
  <si>
    <t>0580100000</t>
  </si>
  <si>
    <t>0580160050</t>
  </si>
  <si>
    <t>0580120240</t>
  </si>
  <si>
    <t>05Б0000000</t>
  </si>
  <si>
    <t>05Б0100000</t>
  </si>
  <si>
    <t>05Б0120250</t>
  </si>
  <si>
    <t>05Б0120260</t>
  </si>
  <si>
    <t>05В0000000</t>
  </si>
  <si>
    <t>05В0100000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</si>
  <si>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</si>
  <si>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</si>
  <si>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0610160020</t>
  </si>
  <si>
    <t>0700000000</t>
  </si>
  <si>
    <t>0710000000</t>
  </si>
  <si>
    <t>0710100000</t>
  </si>
  <si>
    <t>0710120080</t>
  </si>
  <si>
    <t>0720000000</t>
  </si>
  <si>
    <t>0720100000</t>
  </si>
  <si>
    <t>0720120190</t>
  </si>
  <si>
    <t>Муниципальная программа «Информатизация и информационная безопасность Тейковского муниципального района»</t>
  </si>
  <si>
    <t xml:space="preserve">Подпрограмма «Информатизация и информационная безопасность Тейковского муниципального района» 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</si>
  <si>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</si>
  <si>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</si>
  <si>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</si>
  <si>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0900000000</t>
  </si>
  <si>
    <t>0920000000</t>
  </si>
  <si>
    <t>0920100000</t>
  </si>
  <si>
    <t>0920120360</t>
  </si>
  <si>
    <t>0930120390</t>
  </si>
  <si>
    <t>0920120390</t>
  </si>
  <si>
    <t>1110000000</t>
  </si>
  <si>
    <t>1110100000</t>
  </si>
  <si>
    <t>0210400220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</si>
  <si>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</si>
  <si>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>Приложение 1</t>
  </si>
  <si>
    <t xml:space="preserve">Нормативы распределения доходов между бюджетом Тейковского муниципального района и бюджетами поселений </t>
  </si>
  <si>
    <t>(в процентах)</t>
  </si>
  <si>
    <t xml:space="preserve">Код бюджетной классификации доходов бюджетов Российской Федерации </t>
  </si>
  <si>
    <t>Наименование дохода</t>
  </si>
  <si>
    <t>Бюджет муниципа-льного района</t>
  </si>
  <si>
    <t>Бюджеты поселений</t>
  </si>
  <si>
    <t>000 1 09 07013 05 0000 110</t>
  </si>
  <si>
    <t xml:space="preserve">  Налог на рекламу, мобилизуемый на территориях муниципального района</t>
  </si>
  <si>
    <t>000 1 09 07033 05 0000 110</t>
  </si>
  <si>
    <t xml:space="preserve"> 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</si>
  <si>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000 1 09 07053 05 0000 110</t>
  </si>
  <si>
    <t>Прочие местные налоги и сборы, мобилизуемые на территориях муниципальных районов</t>
  </si>
  <si>
    <t>000 1 13 01995 05 0000 130</t>
  </si>
  <si>
    <t>000 1 17 05050 05 0000 180</t>
  </si>
  <si>
    <t>000 1 17 01050 05 0000 180</t>
  </si>
  <si>
    <t>Невыясненные поступления, зачисляемые в бюджеты муниципальных районов</t>
  </si>
  <si>
    <t>Приложение 4</t>
  </si>
  <si>
    <t>Код классификации доходов бюджетов Российской Федерации, код главного администратора доходов бюджета Тейковского муниципального района</t>
  </si>
  <si>
    <t xml:space="preserve">Наименование главного администратора доходов районного бюджета </t>
  </si>
  <si>
    <t>040 1 11 05013 13 0000 120</t>
  </si>
  <si>
    <t>040 1 11 05035 05 0000 120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</si>
  <si>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муниципальных,  бюджетных и автономных учреждений) </t>
  </si>
  <si>
    <t>Прочие доходы от оказания платных услуг (работ) получателями средств бюджетов муниципальных районов</t>
  </si>
  <si>
    <t>040 1 14 06013 13 0000 430</t>
  </si>
  <si>
    <t>040 1 16 90050 05 0000 140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</si>
  <si>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</si>
  <si>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040 1 17 05050 05 0000 180</t>
  </si>
  <si>
    <t>Прочие неналоговые доходы бюджетов муниципальных районов</t>
  </si>
  <si>
    <t xml:space="preserve">Дотации бюджетам муниципальных районов на выравнивание бюджетной обеспеченности </t>
  </si>
  <si>
    <t xml:space="preserve">Прочие субсидии бюджетам муниципальных районов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</si>
  <si>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</si>
  <si>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Прочие субвенции бюджетам муниципальных районов 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</si>
  <si>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</si>
  <si>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Отдел образования Тейковского муниципального района</t>
  </si>
  <si>
    <t>042 1 13 01995 05 0000 130</t>
  </si>
  <si>
    <t>042 1 17 01050 05 0000 180</t>
  </si>
  <si>
    <t>010</t>
  </si>
  <si>
    <t xml:space="preserve">Департамент сельского хозяйства и продовольствия  Ивановской области </t>
  </si>
  <si>
    <t>010 1 16 90050 05 0000 140</t>
  </si>
  <si>
    <t>182</t>
  </si>
  <si>
    <t>Управление Федеральной налоговой службы по Ивановской области</t>
  </si>
  <si>
    <t>182 1 01 02010 01 0000 100</t>
  </si>
  <si>
    <t>182 1 01 02020 01 0000 100</t>
  </si>
  <si>
    <t>182 1 01 02030 01 0000 100</t>
  </si>
  <si>
    <t>182 1 01 02040 01 0000 100</t>
  </si>
  <si>
    <t>182 1 05 02010 02 0000 110</t>
  </si>
  <si>
    <t>Единый налог на вмененный доход для отдельных видов деятельности</t>
  </si>
  <si>
    <t>182 1 05 02020 02 0000 110</t>
  </si>
  <si>
    <t xml:space="preserve">Единый налог на вмененный доход для отдельных видов деятельности (за налоговые периоды истекшие до 1 января 2011 г.) </t>
  </si>
  <si>
    <t>182 1 05 04020 02 0000 110</t>
  </si>
  <si>
    <t>182 1 16 03010 01 0000 140</t>
  </si>
  <si>
    <t>182 1 07 01020 01 0000 110</t>
  </si>
  <si>
    <t xml:space="preserve">Налог на добычу общераспространенных полезных ископаемых </t>
  </si>
  <si>
    <t>182 1 05 03010 01 0000 110</t>
  </si>
  <si>
    <t xml:space="preserve">Единый сельскохозяйственный налог </t>
  </si>
  <si>
    <t>048</t>
  </si>
  <si>
    <t>048 1 12 01010 01 0000 120</t>
  </si>
  <si>
    <t>Плата за выбросы загрязняющих веществ в атмосферный воздух стационарными объектами</t>
  </si>
  <si>
    <t>048 1 12 01030 01 0000 120</t>
  </si>
  <si>
    <t xml:space="preserve"> Плата за сбросы загрязняющих веществ в водные объекты</t>
  </si>
  <si>
    <t>Управление Федерального казначейства по Ивановской области</t>
  </si>
  <si>
    <t xml:space="preserve">100 1 03 02230 01 0000 110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</si>
  <si>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</si>
  <si>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100 1 03 02240 01 0000 110 </t>
  </si>
  <si>
    <t xml:space="preserve">100 1 03 02250 01 0000 110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</si>
  <si>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</si>
  <si>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</si>
  <si>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Приложение 6</t>
  </si>
  <si>
    <t>Перечень главных администраторов источников внутреннего финансирования</t>
  </si>
  <si>
    <t xml:space="preserve">Код классификации источников финансирования дефицитов бюджетов </t>
  </si>
  <si>
    <t>Наименование главного администратора источников внутреннего финансирования дефицита бюджета Тейковского муниципального района</t>
  </si>
  <si>
    <t>главного администратора источников внутреннего финансирования дефицита бюджета Тейковского муниципального района</t>
  </si>
  <si>
    <t>кода источников финансирования дефицитов бюджетов бюджета Тейковского муниципального района</t>
  </si>
  <si>
    <t xml:space="preserve">Финансовый отдел администрации Тейковского муниципального района </t>
  </si>
  <si>
    <t>01 05 02 01 05 0000 510</t>
  </si>
  <si>
    <t>01 05 02 01 05 0000 610</t>
  </si>
  <si>
    <t>Приложение 13</t>
  </si>
  <si>
    <t>Программа муниципальных внутренних заимствований Тейковского муниципального района на 2014 год и на плановый период</t>
  </si>
  <si>
    <t xml:space="preserve">Вид долгового обязательства                   </t>
  </si>
  <si>
    <t xml:space="preserve">Кредиты кредитных организаций                                   </t>
  </si>
  <si>
    <t>Привлечение</t>
  </si>
  <si>
    <t xml:space="preserve">Погашение                                                </t>
  </si>
  <si>
    <t xml:space="preserve">Общий объем заимствований,  направляемых  на  покрытие  дефицита бюджета                                                         </t>
  </si>
  <si>
    <t xml:space="preserve">Общий объем заимствований, направляемых на погашение долга      </t>
  </si>
  <si>
    <t xml:space="preserve">                 Приложение 14</t>
  </si>
  <si>
    <t xml:space="preserve">                 к решению Совета</t>
  </si>
  <si>
    <t xml:space="preserve">                 Тейковского</t>
  </si>
  <si>
    <t xml:space="preserve">                 муниципального района</t>
  </si>
  <si>
    <t>ПРОГРАММА</t>
  </si>
  <si>
    <t>№ п/п</t>
  </si>
  <si>
    <t>Цель гарантирования</t>
  </si>
  <si>
    <t>Наименование  принципала</t>
  </si>
  <si>
    <t xml:space="preserve">Наличие права регрессного требования </t>
  </si>
  <si>
    <t>Про-верка  финансового состояния принципала</t>
  </si>
  <si>
    <t xml:space="preserve">Иные условия  предоставления  муниципальных гарантий </t>
  </si>
  <si>
    <t xml:space="preserve">Исполнение муниципальных  гарантий  Тейковского муниципального района      </t>
  </si>
  <si>
    <t>За счет  источников  внутреннего  финансирования дефицита бюджета муниципального района</t>
  </si>
  <si>
    <t>Приложение 12</t>
  </si>
  <si>
    <t>Приложение 10</t>
  </si>
  <si>
    <t>Приложение 8</t>
  </si>
  <si>
    <t>Приложение 3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</si>
  <si>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2271 Налогового кодекса Российской Федерации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</si>
  <si>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</si>
  <si>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</si>
  <si>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</si>
  <si>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Подпрограмма "Подготовка проектов внесения изменений в документы территориального планирования, правила землепользования и застройки"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</si>
  <si>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</si>
  <si>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</si>
  <si>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>040 1 13 01995 05 0000 130</t>
  </si>
  <si>
    <t>Дотации бюджетам муниципальных районов на поддержку мер по обеспечению сбалансированности бюджетов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</si>
  <si>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</si>
  <si>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Возврат остатков субсидий на мероприятия подпрограммы "Обеспечение жильем молодых семей" федеральной целевой программы "Жилище" на           2015 - 2020 годы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</si>
  <si>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</si>
  <si>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040 2 18 60010 05 0000 151</t>
  </si>
  <si>
    <t>040 2 19 25020 05 0000 151</t>
  </si>
  <si>
    <t>040 2 19 60010 05 0000 151</t>
  </si>
  <si>
    <t>040 1110501305 0000 120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</si>
  <si>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</si>
  <si>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040 1 11 05013 05 0000 120</t>
  </si>
  <si>
    <t>040 1140601305 0000 430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</si>
  <si>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</si>
  <si>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040 1 14 06013 05 0000 430</t>
  </si>
  <si>
    <t>Дотации бюджетам на поддержку мер по обеспечению сбалансированности бюджетов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</si>
  <si>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</si>
  <si>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</si>
  <si>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(руб.)</t>
  </si>
  <si>
    <t xml:space="preserve">  Плата за размещение отходов производства </t>
  </si>
  <si>
    <t>048 1120104101 0000 120</t>
  </si>
  <si>
    <t>048 1120104201 6000 120</t>
  </si>
  <si>
    <t xml:space="preserve">  Плата за размещение твердых коммунальных отходов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</si>
  <si>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</si>
  <si>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</si>
  <si>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000 2021000000 0000 150</t>
  </si>
  <si>
    <t xml:space="preserve"> 000 2021500100 0000 150</t>
  </si>
  <si>
    <t>040 2021500105 0000 150</t>
  </si>
  <si>
    <t>000 2021500200 0000 150</t>
  </si>
  <si>
    <t>040 2021500205 0000 150</t>
  </si>
  <si>
    <t xml:space="preserve"> 000 2022000000 0000 150</t>
  </si>
  <si>
    <t xml:space="preserve"> 000 2022999900 0000 150</t>
  </si>
  <si>
    <t>040 2022999905 0000 150</t>
  </si>
  <si>
    <t xml:space="preserve"> 000 2023000000 0000 150</t>
  </si>
  <si>
    <t>000 202 3512000 0000 150</t>
  </si>
  <si>
    <t>040 202 3512005 0000 150</t>
  </si>
  <si>
    <t>000 2023508200 0000 150</t>
  </si>
  <si>
    <t>040 2023508205 0000 150</t>
  </si>
  <si>
    <t xml:space="preserve"> 000 2023002400 0000 150</t>
  </si>
  <si>
    <t>040 2023002405 0000 150</t>
  </si>
  <si>
    <t>000 2023999900 0000 150</t>
  </si>
  <si>
    <t>040 2023999905 0000 150</t>
  </si>
  <si>
    <t xml:space="preserve">  ДОХОДЫ ОТ ОКАЗАНИЯ ПЛАТНЫХ УСЛУГ И КОМПЕНСАЦИИ ЗАТРАТ ГОСУДАРСТВА</t>
  </si>
  <si>
    <t xml:space="preserve">   бюджета Тейковского муниципального района по кодам классификации доходов бюджетов на плановый период 2020 - 2021 годов</t>
  </si>
  <si>
    <t>2021 год</t>
  </si>
  <si>
    <t>040 2 02 15001 05 0000 150</t>
  </si>
  <si>
    <t>040 2 02 15002 05 0000 150</t>
  </si>
  <si>
    <t>040 2 02 29999 05 0000 150</t>
  </si>
  <si>
    <t>040 2 02 35120 05 0000 150</t>
  </si>
  <si>
    <t xml:space="preserve"> 040 2 02 30024 00 0000 150</t>
  </si>
  <si>
    <t>040 2 02 39999 05 0000 150</t>
  </si>
  <si>
    <t>040 2 02 40014 05 0000 150</t>
  </si>
  <si>
    <t>048 1 1201041 01 0000 120</t>
  </si>
  <si>
    <t>048 1 1201042 01 6000 120</t>
  </si>
  <si>
    <t xml:space="preserve">бюджета Тейковского муниципального района на 2019 год                                             </t>
  </si>
  <si>
    <t>и плановый период 2020 - 2021 г.г.</t>
  </si>
  <si>
    <t xml:space="preserve"> дефицита бюджета  Тейковского муниципального района на 2019 год 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</si>
  <si>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2019 год</t>
  </si>
  <si>
    <t>Утверждено по бюджету на 2019г.</t>
  </si>
  <si>
    <t>0230100990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</si>
  <si>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 (Межбюджетные трансферты) </t>
  </si>
  <si>
    <t>0220182181</t>
  </si>
  <si>
    <t>0220182182</t>
  </si>
  <si>
    <t>0210382181</t>
  </si>
  <si>
    <t>0210382182</t>
  </si>
  <si>
    <t>0140182181</t>
  </si>
  <si>
    <t>0140182182</t>
  </si>
  <si>
    <t>0140282181</t>
  </si>
  <si>
    <t>0140282182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</si>
  <si>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</si>
  <si>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</si>
  <si>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</si>
  <si>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0160181420</t>
  </si>
  <si>
    <t>0160182181</t>
  </si>
  <si>
    <t>0160182182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</si>
  <si>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</si>
  <si>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</si>
  <si>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</si>
  <si>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Обеспечение функций отдела образования администрации Тейковского муниципального района  (Иные бюджетные ассигнования)</t>
  </si>
  <si>
    <t>Подпрограмма "Сохранение, использование, популяризация и государственная охрана объектов культурного наследия (памятников истории культуры) Тейковского муниципального района на 2018 - 2020 годы"</t>
  </si>
  <si>
    <t>0230000000</t>
  </si>
  <si>
    <t>Основное мероприятие "Сохранение, использование, популяризация объектов культурного наследия (памятников истории культуры) Тейковского муниципального района"</t>
  </si>
  <si>
    <t>0230100000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</si>
  <si>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</si>
  <si>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 xml:space="preserve">Подпрограмма «Развитие малого и среднего предпринимательства в Тейковском муниципальном районе» </t>
  </si>
  <si>
    <t>0930000000</t>
  </si>
  <si>
    <t>0930100000</t>
  </si>
  <si>
    <t>Непрограммные направления деятельности органов местного самоуправления Тейковского муниципального района</t>
  </si>
  <si>
    <t>4290082181</t>
  </si>
  <si>
    <t>4290082182</t>
  </si>
  <si>
    <t>0110100010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</si>
  <si>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</si>
  <si>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</si>
  <si>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0550000000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</si>
  <si>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</t>
  </si>
  <si>
    <t>Основное мероприятие "Государственная поддержка граждан в сфере ипотечного жилищного кредитования"</t>
  </si>
  <si>
    <t>0550100000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</si>
  <si>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</si>
  <si>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плановый период 2020 - 2021 годы</t>
  </si>
  <si>
    <t>1101</t>
  </si>
  <si>
    <t xml:space="preserve">Подпрограмма «Организация физкультурно- 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</si>
  <si>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t xml:space="preserve">Проведение ремонтно-реставрационных работ на объекте культурного наследия регионального значения (Закупка товаров, работ и услуг для обеспечения государственных (муниципальных) нужд) 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</si>
  <si>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 рефинансированному)  (Социальное обеспечение и иные выплаты населению)</t>
  </si>
  <si>
    <t>0550107050</t>
  </si>
  <si>
    <t xml:space="preserve">района на плановый период 2020 - 2021 годов </t>
  </si>
  <si>
    <t>муниципального района на 2019 год и плановый период 2020 - 2021 г.г.</t>
  </si>
  <si>
    <t>МУНИЦИПАЛЬНЫХ ГАРАНТИЙ ТЕЙКОВСКОГО МУНИЦИПАЛЬНОГО РАЙОНА В ВАЛЮТЕ РОССИЙСКОЙ ФЕДЕРАЦИИ НА 2019 ГОД</t>
  </si>
  <si>
    <t>И ПЛАНОВЫЙ ПЕРИОД 2020 - 2021 ГОДОВ</t>
  </si>
  <si>
    <t>1.1. Перечень подлежащих предоставлению муниципальных гарантий Тейковского муниципального раойна в 2019 - 2021 годах</t>
  </si>
  <si>
    <t xml:space="preserve">Сумма гарантирования                                                                                     (руб.) </t>
  </si>
  <si>
    <t>1.2. Общий объем бюджетных ассигнований, предусмотренных на исполнение муниципальных гарантий Тейковского муниципального района по возможным гарантийным случаям, в 2019 году и плановом периоде 2020 - 2021 годов</t>
  </si>
  <si>
    <t xml:space="preserve">Объем бюджетных ассигнований на исполнение гарантий по возможным гарантийным случаям по годам  (руб.)     </t>
  </si>
  <si>
    <t xml:space="preserve">района на 2019 год </t>
  </si>
  <si>
    <t>Утверждено по бюджету на 2019 год</t>
  </si>
  <si>
    <t>бюджета Тейковского муниципального района на плановый период 2020 - 2021 годов по разделам и подразделам функциональной классификации расходов Российской Федерации</t>
  </si>
  <si>
    <t>бюджета Тейковского муниципального района на 2019 год по разделам и подразделам функциональной классификации расходов Российской Федерации</t>
  </si>
  <si>
    <t xml:space="preserve">           (руб.)</t>
  </si>
  <si>
    <t xml:space="preserve">   бюджета Тейковского муниципального района по кодам классификации доходов бюджетов на 2019 год</t>
  </si>
  <si>
    <t>на 2019 год и плановый период 2020 - 2021 г.г.</t>
  </si>
  <si>
    <t>Физическая культура</t>
  </si>
  <si>
    <t xml:space="preserve">Физическая культура </t>
  </si>
  <si>
    <t xml:space="preserve">Выполнение комплексных кадастровых работ  (Закупка товаров, работ и услуг для обеспечения государственных (муниципальных) нужд) </t>
  </si>
  <si>
    <t>0930120400</t>
  </si>
  <si>
    <t>0920120400</t>
  </si>
  <si>
    <t>Перечень   главных администраторов доходов бюджета Тейковского муниципального района и  закрепляемые  за ними виды (подвиды) доходов бюджета  Тейковского муниципального района  на 2019 год и плановый период 2020 - 2021 г.г.</t>
  </si>
  <si>
    <t>Муниципальная программа "Обеспечение безопасности граждан, профилактика правонарушений и наркомании в Тейковском муниципальном районе"</t>
  </si>
  <si>
    <t>01601S1440</t>
  </si>
  <si>
    <t>0160181440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</si>
  <si>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2019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</si>
  <si>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2019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</si>
  <si>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Межрегиональное Управление Федеральной службы по надзору в сфере природопользования по Владимирской и Ивановской областиям </t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</si>
  <si>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</si>
  <si>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</si>
  <si>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0410100320</t>
  </si>
  <si>
    <t>Муниципальная программа «Поддержка населения в Тейковском муниципальном районе»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</si>
  <si>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</si>
  <si>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</si>
  <si>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</si>
  <si>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</si>
  <si>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</si>
  <si>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0420000000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</si>
  <si>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</si>
  <si>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0420100000</t>
  </si>
  <si>
    <r>
      <t xml:space="preserve">Организация и проведение мероприятий для граждан пожилого возраста, направленных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</si>
  <si>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Подпрограмма «Повышение качества жизни детей-сирот Тейковского муниципального района»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</si>
  <si>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</si>
  <si>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r>
      <t xml:space="preserve">Проведение официальных физкультурно-оздоровительных и спортивных мероприятий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</si>
  <si>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Проведение официальных физкультурно-оздоровительных и спортивных мероприятий </t>
    </r>
    <r>
      <rPr>
        <sz val="9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</si>
  <si>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Профилактика правонарушений и наркомании,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</si>
  <si>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Подпрограмма "Профилактика правонарушений и наркомании, борьба с преступностью и обеспечение безопасности граждан"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</si>
  <si>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</si>
  <si>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 xml:space="preserve">Профилактика правонарушений и наркомании, борьба с преступностью и обеспечение безопасности граждан   (Закупка товаров, работ и услуг для обеспечения государственных (муниципальных) нужд) </t>
  </si>
  <si>
    <t>Профилактика правонарушений и наркомании, борьба с преступностью и обеспечение безопасности граждан  (Предоставление субсидий бюджетным, автономным учреждениям и иным некоммерческим организациям)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</si>
  <si>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</si>
  <si>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Совершенствование форм и методов работы по патриотическому воспитанию граждан,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</si>
  <si>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Совершенствование форм и методов работы по патриотическому воспитанию граждан, формированию патриотического сознания детей и молодежи(Предоставление субсидий бюджетным, автономным учреждениям и иным некоммерческим организациям)</t>
  </si>
  <si>
    <t xml:space="preserve">Совершенствование форм и методов работы по патриотическому воспитанию граждан, формированию патриотического сознания детей и молодежи  (Закупка товаров, работ и услуг для обеспечения государственных (муниципальных) нужд) </t>
  </si>
  <si>
    <t>Совершенствование форм и методов работы по патриотическому воспитанию граждан, формированию патриотического сознания детей и молодежи  (Предоставление субсидий бюджетным, автономным учреждениям и иным некоммерческим организациям)</t>
  </si>
  <si>
    <t>Совершенствование форм и методов работы по патриотическому воспитанию граждан,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</si>
  <si>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</si>
  <si>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</si>
  <si>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</si>
  <si>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r>
      <t xml:space="preserve">Оценка недвижимости, признание прав и регулирование отношений по муниципальной собственности и содержание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</si>
  <si>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</si>
  <si>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</si>
  <si>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0120100140</t>
  </si>
  <si>
    <t>Муниципальная программа "Создание благоприятных условий в целях привлечения медицинских работников для работы в учреждениях здравоохранения, расположенных на территории Тейковского муниципального района"</t>
  </si>
  <si>
    <t>Подпрограмма "Обеспечение существующей потребности в медицинских кадрах, их оптимальное размещение и эффективное использование"</t>
  </si>
  <si>
    <t>Основное мероприятие «Привлечение и развитие кадрового потенциала в учреждениях здравоохранения района»</t>
  </si>
  <si>
    <t xml:space="preserve">Создание и предоставление для проживания служебного жилищного фонда (Социальное обеспечение и иные выплаты населению) </t>
  </si>
  <si>
    <t>Выплата компенсации за наем жилых помещений (Социальное обеспечение и иные выплаты населению)</t>
  </si>
  <si>
    <t>Компенсация оплаты коммунальных услуг медицинским работникам, проживающим и работающим с сельской местности (Социальное обеспечение и иные выплаты населению)</t>
  </si>
  <si>
    <t xml:space="preserve">Компенсация расходов на мобильную связь медицинским работникам, проживающим и работающим с сельской местности (Социальное обеспечение и иные выплаты населению) </t>
  </si>
  <si>
    <t>Предоставление медицинским работникам иных льгот (компенсация проезда и т.п.) (Социальное обеспечение и иные выплаты населению)</t>
  </si>
  <si>
    <t>0902</t>
  </si>
  <si>
    <t>000 2022509700 0000 151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</si>
  <si>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</si>
  <si>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040 2022509705 0000 151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</si>
  <si>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</si>
  <si>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000 2022551900 0000 151</t>
  </si>
  <si>
    <t>Субсидия бюджетам на поддержку отрасли культуры</t>
  </si>
  <si>
    <t xml:space="preserve">040 2022551905 0000 151
</t>
  </si>
  <si>
    <t>Субсидия бюджетам муниципальных районов на поддержку отрасли культуры</t>
  </si>
  <si>
    <t>Основное мероприятие "Комплектование книжных фондов библиотек Тейковского муниципального района"</t>
  </si>
  <si>
    <t>0210500000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</si>
  <si>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</t>
  </si>
  <si>
    <t>02105L5191</t>
  </si>
  <si>
    <t>01101L0971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</si>
  <si>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</si>
  <si>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0110100971</t>
  </si>
  <si>
    <t xml:space="preserve">Расходы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 </t>
  </si>
  <si>
    <t>к решению Совета Тейковского</t>
  </si>
  <si>
    <t>Приложение 15</t>
  </si>
  <si>
    <t>Распределение межбюджетных трансфертов</t>
  </si>
  <si>
    <t xml:space="preserve"> на исполнение полномочий, передаваемых поселениям 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</si>
  <si>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</si>
  <si>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</si>
  <si>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</si>
  <si>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</si>
  <si>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</si>
  <si>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</si>
  <si>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</si>
  <si>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</si>
  <si>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</si>
  <si>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</si>
  <si>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</si>
  <si>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</si>
  <si>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4. Новогорянов-ское сельское поселение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</si>
  <si>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</si>
  <si>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</si>
  <si>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</si>
  <si>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Тейковским муниципальным районом на 2019 год</t>
  </si>
  <si>
    <t>236200</t>
  </si>
  <si>
    <t>76700</t>
  </si>
  <si>
    <t>0210408070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</si>
  <si>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</si>
  <si>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</si>
  <si>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</si>
  <si>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</si>
  <si>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</si>
  <si>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</si>
  <si>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</si>
  <si>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</si>
  <si>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</si>
  <si>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 xml:space="preserve">Разработка проектно - сметной документации объектов социальной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</si>
  <si>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0920120370</t>
  </si>
  <si>
    <t>0900</t>
  </si>
  <si>
    <t>Здравоохранение</t>
  </si>
  <si>
    <t>Амбулаторная помощь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</si>
  <si>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</si>
  <si>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</si>
  <si>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</si>
  <si>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 xml:space="preserve">Совершенствование учительского корпуса (Социальное обеспечение и иные выплаты населению) </t>
  </si>
  <si>
    <t>04201R0820</t>
  </si>
  <si>
    <t>Совершенствование учительского корпуса (Социальное обеспечение и иные выплаты населению)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</si>
  <si>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</si>
  <si>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t>от 12.12.2018 г. № 357-р</t>
  </si>
  <si>
    <t xml:space="preserve">от 12.12.2018 г. № 357-р </t>
  </si>
  <si>
    <t xml:space="preserve">             от 12.12.2018 г. № 357-р</t>
  </si>
  <si>
    <t xml:space="preserve">от 12.12.2018 г. № 357-р       </t>
  </si>
  <si>
    <t>05Г0000000</t>
  </si>
  <si>
    <t>05Г0100000</t>
  </si>
  <si>
    <t>05Г0108060</t>
  </si>
  <si>
    <t>Подпрограмма «Реализация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</si>
  <si>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накоплению, сбору и транспортированию твердых коммунальных отходов"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</si>
  <si>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</si>
  <si>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05Г0120550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</si>
  <si>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</si>
  <si>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</si>
  <si>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</si>
  <si>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>Содержание исполнительных органов местного самоуправления  Тейковского муниципального района</t>
  </si>
  <si>
    <t xml:space="preserve">Прочие непрограммные мероприятия </t>
  </si>
  <si>
    <t>Иные непрограммные мероприятия по реализации полномочий Ивановской области</t>
  </si>
  <si>
    <t>Иные непрограммные мероприятия по реализации полномочий Российской Федерации</t>
  </si>
  <si>
    <t>Выплата вознаграждений к наградам администрации Тейковского муниципального района, премий к Почетным грамотам и других премий (Социальное обеспечение и иные выплаты населению)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</si>
</sst>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"/>
      <color theme="1"/>
      <name val="Arial"/>
      <family val="2"/>
      <charset val="204"/>
    </font>
    <font>
      <b/>
      <i/>
      <sz val="14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4" fontId="18" fillId="0" borderId="0" applyFont="0" applyFill="0" applyBorder="0" applyAlignment="0" applyProtection="0"/>
    <xf numFmtId="0" fontId="24" fillId="0" borderId="16">
      <alignment horizontal="left" wrapText="1" indent="2"/>
    </xf>
    <xf numFmtId="49" fontId="24" fillId="0" borderId="17">
      <alignment horizontal="center"/>
    </xf>
  </cellStyleXfs>
  <cellXfs count="40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justify" vertical="top" wrapText="1"/>
    </xf>
    <xf numFmtId="1" fontId="4" fillId="0" borderId="2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44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left" indent="15"/>
    </xf>
    <xf numFmtId="0" fontId="3" fillId="0" borderId="0" xfId="0" applyFont="1" applyAlignment="1">
      <alignment horizontal="justify"/>
    </xf>
    <xf numFmtId="0" fontId="5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9" fillId="0" borderId="7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8" fillId="0" borderId="1" xfId="2" applyNumberFormat="1" applyFont="1" applyBorder="1" applyAlignment="1" applyProtection="1">
      <alignment wrapText="1"/>
    </xf>
    <xf numFmtId="0" fontId="4" fillId="0" borderId="1" xfId="0" applyNumberFormat="1" applyFont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1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horizontal="justify"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wrapText="1"/>
    </xf>
    <xf numFmtId="0" fontId="4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4" fillId="0" borderId="3" xfId="0" applyFont="1" applyBorder="1"/>
    <xf numFmtId="0" fontId="3" fillId="0" borderId="0" xfId="0" applyFont="1" applyAlignment="1">
      <alignment horizontal="right"/>
    </xf>
    <xf numFmtId="164" fontId="0" fillId="0" borderId="0" xfId="0" applyNumberFormat="1"/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2" fillId="0" borderId="0" xfId="0" applyFont="1" applyFill="1" applyAlignment="1">
      <alignment horizontal="right" wrapText="1"/>
    </xf>
    <xf numFmtId="0" fontId="2" fillId="0" borderId="0" xfId="0" applyFont="1" applyFill="1"/>
    <xf numFmtId="0" fontId="12" fillId="0" borderId="0" xfId="0" applyFont="1" applyFill="1"/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5" fillId="0" borderId="4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49" fontId="8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7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164" fontId="4" fillId="0" borderId="9" xfId="0" applyNumberFormat="1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164" fontId="5" fillId="0" borderId="9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10" fillId="0" borderId="4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5" fillId="0" borderId="10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0" fillId="0" borderId="3" xfId="0" applyBorder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2" fontId="1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horizontal="right" wrapText="1"/>
    </xf>
    <xf numFmtId="0" fontId="15" fillId="0" borderId="6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/>
    </xf>
    <xf numFmtId="2" fontId="4" fillId="0" borderId="3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2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6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4">
    <cellStyle name="xl32" xfId="2"/>
    <cellStyle name="xl45" xfId="3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opLeftCell="B1" zoomScaleSheetLayoutView="100" workbookViewId="0">
      <selection activeCell="G10" sqref="G10"/>
    </sheetView>
  </sheetViews>
  <sheetFormatPr defaultRowHeight="15"/>
  <cols>
    <col min="1" max="1" width="7.28515625" customWidth="1"/>
    <col min="2" max="2" width="14.7109375" customWidth="1"/>
    <col min="3" max="3" width="40.28515625" customWidth="1"/>
    <col min="4" max="4" width="12.5703125" customWidth="1"/>
    <col min="5" max="5" width="11.85546875" customWidth="1"/>
    <col min="6" max="6" width="9.140625" customWidth="1"/>
    <col min="7" max="7" width="10.42578125" customWidth="1"/>
  </cols>
  <sheetData>
    <row r="1" spans="1:15" ht="15.75">
      <c r="C1" s="258" t="s">
        <v>556</v>
      </c>
      <c r="D1" s="258"/>
      <c r="E1" s="258"/>
    </row>
    <row r="2" spans="1:15" ht="15.75">
      <c r="C2" s="258" t="s">
        <v>0</v>
      </c>
      <c r="D2" s="258"/>
      <c r="E2" s="258"/>
    </row>
    <row r="3" spans="1:15" ht="15.75">
      <c r="D3" s="258" t="s">
        <v>1</v>
      </c>
      <c r="E3" s="258"/>
    </row>
    <row r="4" spans="1:15" ht="15.75">
      <c r="C4" s="258" t="s">
        <v>2</v>
      </c>
      <c r="D4" s="258"/>
      <c r="E4" s="258"/>
    </row>
    <row r="5" spans="1:15" ht="15.75">
      <c r="C5" s="258" t="s">
        <v>900</v>
      </c>
      <c r="D5" s="258"/>
      <c r="E5" s="258"/>
    </row>
    <row r="6" spans="1:15" ht="15.75">
      <c r="D6" s="1"/>
      <c r="E6" s="1"/>
    </row>
    <row r="7" spans="1:15" s="70" customFormat="1" ht="41.25" customHeight="1">
      <c r="A7" s="257" t="s">
        <v>557</v>
      </c>
      <c r="B7" s="257"/>
      <c r="C7" s="257"/>
      <c r="D7" s="257"/>
      <c r="E7" s="257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ht="15.75" hidden="1" customHeight="1">
      <c r="A8" s="257"/>
      <c r="B8" s="257"/>
      <c r="C8" s="257"/>
      <c r="D8" s="257"/>
      <c r="E8" s="257"/>
    </row>
    <row r="9" spans="1:15" ht="16.5">
      <c r="C9" s="71" t="s">
        <v>782</v>
      </c>
      <c r="D9" s="59"/>
      <c r="E9" s="59"/>
    </row>
    <row r="10" spans="1:15" ht="15.75">
      <c r="D10" s="260" t="s">
        <v>558</v>
      </c>
      <c r="E10" s="260"/>
    </row>
    <row r="11" spans="1:15" ht="40.5" customHeight="1">
      <c r="A11" s="261" t="s">
        <v>559</v>
      </c>
      <c r="B11" s="262"/>
      <c r="C11" s="265" t="s">
        <v>560</v>
      </c>
      <c r="D11" s="267" t="s">
        <v>561</v>
      </c>
      <c r="E11" s="269" t="s">
        <v>562</v>
      </c>
    </row>
    <row r="12" spans="1:15" ht="45" customHeight="1">
      <c r="A12" s="263"/>
      <c r="B12" s="264"/>
      <c r="C12" s="266"/>
      <c r="D12" s="268"/>
      <c r="E12" s="269"/>
    </row>
    <row r="13" spans="1:15">
      <c r="A13" s="270">
        <v>1</v>
      </c>
      <c r="B13" s="271"/>
      <c r="C13" s="60">
        <v>2</v>
      </c>
      <c r="D13" s="60">
        <v>3</v>
      </c>
      <c r="E13" s="60">
        <v>4</v>
      </c>
    </row>
    <row r="14" spans="1:15" ht="27" customHeight="1">
      <c r="A14" s="259" t="s">
        <v>563</v>
      </c>
      <c r="B14" s="259"/>
      <c r="C14" s="5" t="s">
        <v>564</v>
      </c>
      <c r="D14" s="62">
        <v>100</v>
      </c>
      <c r="E14" s="62">
        <v>0</v>
      </c>
    </row>
    <row r="15" spans="1:15" ht="66" customHeight="1">
      <c r="A15" s="259" t="s">
        <v>565</v>
      </c>
      <c r="B15" s="259"/>
      <c r="C15" s="5" t="s">
        <v>566</v>
      </c>
      <c r="D15" s="62">
        <v>100</v>
      </c>
      <c r="E15" s="62">
        <v>0</v>
      </c>
    </row>
    <row r="16" spans="1:15" ht="29.25" customHeight="1">
      <c r="A16" s="259" t="s">
        <v>567</v>
      </c>
      <c r="B16" s="259"/>
      <c r="C16" s="5" t="s">
        <v>568</v>
      </c>
      <c r="D16" s="62">
        <v>100</v>
      </c>
      <c r="E16" s="62">
        <v>0</v>
      </c>
    </row>
    <row r="17" spans="1:5" ht="41.25" customHeight="1">
      <c r="A17" s="259" t="s">
        <v>569</v>
      </c>
      <c r="B17" s="259"/>
      <c r="C17" s="4" t="s">
        <v>412</v>
      </c>
      <c r="D17" s="62">
        <v>100</v>
      </c>
      <c r="E17" s="62">
        <v>0</v>
      </c>
    </row>
    <row r="18" spans="1:5" ht="27.75" customHeight="1">
      <c r="A18" s="259" t="s">
        <v>570</v>
      </c>
      <c r="B18" s="259"/>
      <c r="C18" s="4" t="s">
        <v>437</v>
      </c>
      <c r="D18" s="62">
        <v>100</v>
      </c>
      <c r="E18" s="62">
        <v>0</v>
      </c>
    </row>
    <row r="19" spans="1:5" ht="28.5" customHeight="1">
      <c r="A19" s="259" t="s">
        <v>571</v>
      </c>
      <c r="B19" s="259"/>
      <c r="C19" s="5" t="s">
        <v>572</v>
      </c>
      <c r="D19" s="62">
        <v>100</v>
      </c>
      <c r="E19" s="62">
        <v>0</v>
      </c>
    </row>
  </sheetData>
  <mergeCells count="18">
    <mergeCell ref="A19:B19"/>
    <mergeCell ref="D10:E10"/>
    <mergeCell ref="A11:B12"/>
    <mergeCell ref="C11:C12"/>
    <mergeCell ref="D11:D12"/>
    <mergeCell ref="E11:E12"/>
    <mergeCell ref="A13:B13"/>
    <mergeCell ref="A14:B14"/>
    <mergeCell ref="A15:B15"/>
    <mergeCell ref="A16:B16"/>
    <mergeCell ref="A17:B17"/>
    <mergeCell ref="A18:B18"/>
    <mergeCell ref="A7:E8"/>
    <mergeCell ref="C1:E1"/>
    <mergeCell ref="C2:E2"/>
    <mergeCell ref="D3:E3"/>
    <mergeCell ref="C4:E4"/>
    <mergeCell ref="C5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51"/>
  <sheetViews>
    <sheetView view="pageBreakPreview" zoomScaleSheetLayoutView="100" workbookViewId="0">
      <selection activeCell="D8" sqref="D8"/>
    </sheetView>
  </sheetViews>
  <sheetFormatPr defaultRowHeight="15"/>
  <cols>
    <col min="1" max="1" width="8.5703125" customWidth="1"/>
    <col min="2" max="2" width="59" customWidth="1"/>
    <col min="3" max="3" width="12.7109375" customWidth="1"/>
    <col min="4" max="4" width="14.140625" customWidth="1"/>
  </cols>
  <sheetData>
    <row r="1" spans="1:4" ht="15.75">
      <c r="B1" s="260" t="s">
        <v>655</v>
      </c>
      <c r="C1" s="260"/>
      <c r="D1" s="260"/>
    </row>
    <row r="2" spans="1:4" ht="15.75">
      <c r="B2" s="260" t="s">
        <v>0</v>
      </c>
      <c r="C2" s="260"/>
      <c r="D2" s="260"/>
    </row>
    <row r="3" spans="1:4" ht="15.75">
      <c r="B3" s="260" t="s">
        <v>1</v>
      </c>
      <c r="C3" s="260"/>
      <c r="D3" s="260"/>
    </row>
    <row r="4" spans="1:4" ht="15.75">
      <c r="B4" s="260" t="s">
        <v>2</v>
      </c>
      <c r="C4" s="260"/>
      <c r="D4" s="260"/>
    </row>
    <row r="5" spans="1:4" ht="18.75">
      <c r="A5" s="2"/>
      <c r="B5" s="260" t="s">
        <v>900</v>
      </c>
      <c r="C5" s="260"/>
      <c r="D5" s="260"/>
    </row>
    <row r="6" spans="1:4" ht="9" customHeight="1">
      <c r="A6" s="2"/>
      <c r="B6" s="328"/>
      <c r="C6" s="328"/>
    </row>
    <row r="7" spans="1:4">
      <c r="A7" s="286" t="s">
        <v>23</v>
      </c>
      <c r="B7" s="329"/>
      <c r="C7" s="329"/>
    </row>
    <row r="8" spans="1:4" ht="31.5" customHeight="1">
      <c r="A8" s="286" t="s">
        <v>778</v>
      </c>
      <c r="B8" s="329"/>
      <c r="C8" s="329"/>
    </row>
    <row r="9" spans="1:4" ht="17.25" customHeight="1">
      <c r="A9" s="359" t="s">
        <v>682</v>
      </c>
      <c r="B9" s="359"/>
      <c r="C9" s="359"/>
      <c r="D9" s="359"/>
    </row>
    <row r="10" spans="1:4" ht="17.25" customHeight="1">
      <c r="A10" s="362"/>
      <c r="B10" s="315" t="s">
        <v>3</v>
      </c>
      <c r="C10" s="361" t="s">
        <v>478</v>
      </c>
      <c r="D10" s="361"/>
    </row>
    <row r="11" spans="1:4" ht="54" customHeight="1">
      <c r="A11" s="363"/>
      <c r="B11" s="316"/>
      <c r="C11" s="164" t="s">
        <v>479</v>
      </c>
      <c r="D11" s="164" t="s">
        <v>708</v>
      </c>
    </row>
    <row r="12" spans="1:4">
      <c r="A12" s="49" t="s">
        <v>43</v>
      </c>
      <c r="B12" s="50" t="s">
        <v>24</v>
      </c>
      <c r="C12" s="165">
        <f>SUM(C13:C20)</f>
        <v>32243156.800000001</v>
      </c>
      <c r="D12" s="165">
        <f>SUM(D13:D20)</f>
        <v>30797256.800000001</v>
      </c>
    </row>
    <row r="13" spans="1:4" s="7" customFormat="1" ht="27.75" customHeight="1">
      <c r="A13" s="53" t="s">
        <v>80</v>
      </c>
      <c r="B13" s="51" t="s">
        <v>81</v>
      </c>
      <c r="C13" s="157">
        <v>1417800</v>
      </c>
      <c r="D13" s="157">
        <v>1417800</v>
      </c>
    </row>
    <row r="14" spans="1:4" ht="29.25" customHeight="1">
      <c r="A14" s="358" t="s">
        <v>44</v>
      </c>
      <c r="B14" s="357" t="s">
        <v>304</v>
      </c>
      <c r="C14" s="360">
        <v>1171000</v>
      </c>
      <c r="D14" s="360">
        <v>1171000</v>
      </c>
    </row>
    <row r="15" spans="1:4" ht="15" hidden="1" customHeight="1">
      <c r="A15" s="358"/>
      <c r="B15" s="357"/>
      <c r="C15" s="360"/>
      <c r="D15" s="360"/>
    </row>
    <row r="16" spans="1:4" ht="41.25" customHeight="1">
      <c r="A16" s="28" t="s">
        <v>45</v>
      </c>
      <c r="B16" s="25" t="s">
        <v>305</v>
      </c>
      <c r="C16" s="169">
        <v>15086075</v>
      </c>
      <c r="D16" s="169">
        <v>15086075</v>
      </c>
    </row>
    <row r="17" spans="1:4">
      <c r="A17" s="53" t="s">
        <v>78</v>
      </c>
      <c r="B17" s="51" t="s">
        <v>79</v>
      </c>
      <c r="C17" s="157">
        <v>2010</v>
      </c>
      <c r="D17" s="157">
        <v>2110</v>
      </c>
    </row>
    <row r="18" spans="1:4" ht="29.25" customHeight="1">
      <c r="A18" s="53" t="s">
        <v>46</v>
      </c>
      <c r="B18" s="51" t="s">
        <v>25</v>
      </c>
      <c r="C18" s="157">
        <v>3964700</v>
      </c>
      <c r="D18" s="157">
        <v>3964700</v>
      </c>
    </row>
    <row r="19" spans="1:4">
      <c r="A19" s="53" t="s">
        <v>47</v>
      </c>
      <c r="B19" s="51" t="s">
        <v>26</v>
      </c>
      <c r="C19" s="157">
        <v>6200000</v>
      </c>
      <c r="D19" s="157">
        <v>6134000</v>
      </c>
    </row>
    <row r="20" spans="1:4">
      <c r="A20" s="53" t="s">
        <v>48</v>
      </c>
      <c r="B20" s="51" t="s">
        <v>27</v>
      </c>
      <c r="C20" s="157">
        <v>4401571.8</v>
      </c>
      <c r="D20" s="157">
        <v>3021571.8</v>
      </c>
    </row>
    <row r="21" spans="1:4" ht="16.5" customHeight="1">
      <c r="A21" s="354" t="s">
        <v>49</v>
      </c>
      <c r="B21" s="355" t="s">
        <v>28</v>
      </c>
      <c r="C21" s="356">
        <f>C23</f>
        <v>5258400</v>
      </c>
      <c r="D21" s="356">
        <f>D23</f>
        <v>5258400</v>
      </c>
    </row>
    <row r="22" spans="1:4" ht="15" hidden="1" customHeight="1">
      <c r="A22" s="354"/>
      <c r="B22" s="355"/>
      <c r="C22" s="356"/>
      <c r="D22" s="356"/>
    </row>
    <row r="23" spans="1:4" ht="26.25" customHeight="1">
      <c r="A23" s="53" t="s">
        <v>50</v>
      </c>
      <c r="B23" s="357" t="s">
        <v>29</v>
      </c>
      <c r="C23" s="360">
        <v>5258400</v>
      </c>
      <c r="D23" s="360">
        <v>5258400</v>
      </c>
    </row>
    <row r="24" spans="1:4" ht="15" hidden="1" customHeight="1">
      <c r="A24" s="53"/>
      <c r="B24" s="357"/>
      <c r="C24" s="360"/>
      <c r="D24" s="360"/>
    </row>
    <row r="25" spans="1:4" ht="14.25" customHeight="1">
      <c r="A25" s="49" t="s">
        <v>51</v>
      </c>
      <c r="B25" s="50" t="s">
        <v>30</v>
      </c>
      <c r="C25" s="165">
        <f>C26+C27+C28</f>
        <v>8803081.1600000001</v>
      </c>
      <c r="D25" s="165">
        <f>D26+D27+D28</f>
        <v>8832381.1600000001</v>
      </c>
    </row>
    <row r="26" spans="1:4">
      <c r="A26" s="53" t="s">
        <v>52</v>
      </c>
      <c r="B26" s="51" t="s">
        <v>31</v>
      </c>
      <c r="C26" s="157">
        <v>2978</v>
      </c>
      <c r="D26" s="157">
        <v>2978</v>
      </c>
    </row>
    <row r="27" spans="1:4">
      <c r="A27" s="53" t="s">
        <v>53</v>
      </c>
      <c r="B27" s="51" t="s">
        <v>32</v>
      </c>
      <c r="C27" s="157">
        <v>5985403.1600000001</v>
      </c>
      <c r="D27" s="157">
        <v>5985403.1600000001</v>
      </c>
    </row>
    <row r="28" spans="1:4">
      <c r="A28" s="53" t="s">
        <v>54</v>
      </c>
      <c r="B28" s="51" t="s">
        <v>33</v>
      </c>
      <c r="C28" s="157">
        <v>2814700</v>
      </c>
      <c r="D28" s="157">
        <v>2844000</v>
      </c>
    </row>
    <row r="29" spans="1:4">
      <c r="A29" s="49" t="s">
        <v>307</v>
      </c>
      <c r="B29" s="50" t="s">
        <v>306</v>
      </c>
      <c r="C29" s="165">
        <f>C30+C31+C32</f>
        <v>7971600</v>
      </c>
      <c r="D29" s="165">
        <f>D30+D31+D32</f>
        <v>7971600</v>
      </c>
    </row>
    <row r="30" spans="1:4">
      <c r="A30" s="53" t="s">
        <v>301</v>
      </c>
      <c r="B30" s="51" t="s">
        <v>308</v>
      </c>
      <c r="C30" s="157">
        <v>1023100</v>
      </c>
      <c r="D30" s="157">
        <v>1023100</v>
      </c>
    </row>
    <row r="31" spans="1:4">
      <c r="A31" s="53" t="s">
        <v>300</v>
      </c>
      <c r="B31" s="51" t="s">
        <v>309</v>
      </c>
      <c r="C31" s="157">
        <v>5500000</v>
      </c>
      <c r="D31" s="157">
        <v>5500000</v>
      </c>
    </row>
    <row r="32" spans="1:4">
      <c r="A32" s="53" t="s">
        <v>302</v>
      </c>
      <c r="B32" s="51" t="s">
        <v>310</v>
      </c>
      <c r="C32" s="157">
        <v>1448500</v>
      </c>
      <c r="D32" s="157">
        <v>1448500</v>
      </c>
    </row>
    <row r="33" spans="1:4">
      <c r="A33" s="49" t="s">
        <v>55</v>
      </c>
      <c r="B33" s="23" t="s">
        <v>73</v>
      </c>
      <c r="C33" s="165">
        <f>C34+C35+C37+C38+C36</f>
        <v>126924002</v>
      </c>
      <c r="D33" s="165">
        <f>D34+D35+D37+D38+D36</f>
        <v>127814758</v>
      </c>
    </row>
    <row r="34" spans="1:4">
      <c r="A34" s="53" t="s">
        <v>56</v>
      </c>
      <c r="B34" s="26" t="s">
        <v>34</v>
      </c>
      <c r="C34" s="157">
        <v>16565413</v>
      </c>
      <c r="D34" s="157">
        <v>16781195</v>
      </c>
    </row>
    <row r="35" spans="1:4">
      <c r="A35" s="53" t="s">
        <v>57</v>
      </c>
      <c r="B35" s="26" t="s">
        <v>35</v>
      </c>
      <c r="C35" s="157">
        <v>93390999</v>
      </c>
      <c r="D35" s="157">
        <v>94131073</v>
      </c>
    </row>
    <row r="36" spans="1:4">
      <c r="A36" s="53" t="s">
        <v>320</v>
      </c>
      <c r="B36" s="26" t="s">
        <v>321</v>
      </c>
      <c r="C36" s="157">
        <v>5256700</v>
      </c>
      <c r="D36" s="157">
        <v>5256700</v>
      </c>
    </row>
    <row r="37" spans="1:4">
      <c r="A37" s="53" t="s">
        <v>58</v>
      </c>
      <c r="B37" s="26" t="s">
        <v>275</v>
      </c>
      <c r="C37" s="157">
        <v>1559090</v>
      </c>
      <c r="D37" s="157">
        <v>1483990</v>
      </c>
    </row>
    <row r="38" spans="1:4">
      <c r="A38" s="53" t="s">
        <v>59</v>
      </c>
      <c r="B38" s="26" t="s">
        <v>36</v>
      </c>
      <c r="C38" s="157">
        <v>10151800</v>
      </c>
      <c r="D38" s="157">
        <v>10161800</v>
      </c>
    </row>
    <row r="39" spans="1:4">
      <c r="A39" s="49" t="s">
        <v>60</v>
      </c>
      <c r="B39" s="23" t="s">
        <v>221</v>
      </c>
      <c r="C39" s="165">
        <f>C40+C41</f>
        <v>8166200</v>
      </c>
      <c r="D39" s="165">
        <f>D40+D41</f>
        <v>8166200</v>
      </c>
    </row>
    <row r="40" spans="1:4">
      <c r="A40" s="53" t="s">
        <v>61</v>
      </c>
      <c r="B40" s="26" t="s">
        <v>37</v>
      </c>
      <c r="C40" s="157">
        <v>6654700</v>
      </c>
      <c r="D40" s="157">
        <v>6654700</v>
      </c>
    </row>
    <row r="41" spans="1:4">
      <c r="A41" s="53" t="s">
        <v>219</v>
      </c>
      <c r="B41" s="26" t="s">
        <v>220</v>
      </c>
      <c r="C41" s="157">
        <v>1511500</v>
      </c>
      <c r="D41" s="157">
        <v>1511500</v>
      </c>
    </row>
    <row r="42" spans="1:4">
      <c r="A42" s="49" t="s">
        <v>62</v>
      </c>
      <c r="B42" s="23" t="s">
        <v>38</v>
      </c>
      <c r="C42" s="165">
        <f>C43+C45+C44</f>
        <v>5107589.42</v>
      </c>
      <c r="D42" s="165">
        <f>D43+D45+D44</f>
        <v>4214132.42</v>
      </c>
    </row>
    <row r="43" spans="1:4">
      <c r="A43" s="53" t="s">
        <v>63</v>
      </c>
      <c r="B43" s="26" t="s">
        <v>39</v>
      </c>
      <c r="C43" s="157">
        <v>1316400</v>
      </c>
      <c r="D43" s="157">
        <v>1516400</v>
      </c>
    </row>
    <row r="44" spans="1:4">
      <c r="A44" s="53" t="s">
        <v>268</v>
      </c>
      <c r="B44" s="26" t="s">
        <v>269</v>
      </c>
      <c r="C44" s="157">
        <v>20000</v>
      </c>
      <c r="D44" s="157">
        <v>0</v>
      </c>
    </row>
    <row r="45" spans="1:4">
      <c r="A45" s="53" t="s">
        <v>64</v>
      </c>
      <c r="B45" s="26" t="s">
        <v>40</v>
      </c>
      <c r="C45" s="157">
        <v>3771189.42</v>
      </c>
      <c r="D45" s="157">
        <v>2697732.42</v>
      </c>
    </row>
    <row r="46" spans="1:4">
      <c r="A46" s="49" t="s">
        <v>65</v>
      </c>
      <c r="B46" s="23" t="s">
        <v>41</v>
      </c>
      <c r="C46" s="165">
        <f>C47</f>
        <v>300000</v>
      </c>
      <c r="D46" s="165">
        <f>D47</f>
        <v>330000</v>
      </c>
    </row>
    <row r="47" spans="1:4">
      <c r="A47" s="153" t="s">
        <v>763</v>
      </c>
      <c r="B47" s="171" t="s">
        <v>784</v>
      </c>
      <c r="C47" s="157">
        <v>300000</v>
      </c>
      <c r="D47" s="157">
        <v>330000</v>
      </c>
    </row>
    <row r="48" spans="1:4" ht="21.75" customHeight="1">
      <c r="A48" s="49"/>
      <c r="B48" s="23" t="s">
        <v>42</v>
      </c>
      <c r="C48" s="165">
        <f>C12+C21+C25+C33+C39+C42+C46+C29</f>
        <v>194774029.37999997</v>
      </c>
      <c r="D48" s="165">
        <f>D12+D21+D25+D33+D39+D42+D46+D29</f>
        <v>193384728.37999997</v>
      </c>
    </row>
    <row r="50" spans="2:2">
      <c r="B50" s="52"/>
    </row>
    <row r="51" spans="2:2" ht="51.75" customHeight="1">
      <c r="B51" s="24"/>
    </row>
  </sheetData>
  <mergeCells count="23">
    <mergeCell ref="A7:C7"/>
    <mergeCell ref="B1:D1"/>
    <mergeCell ref="B2:D2"/>
    <mergeCell ref="B3:D3"/>
    <mergeCell ref="B4:D4"/>
    <mergeCell ref="B5:D5"/>
    <mergeCell ref="B6:C6"/>
    <mergeCell ref="A8:C8"/>
    <mergeCell ref="A9:D9"/>
    <mergeCell ref="A14:A15"/>
    <mergeCell ref="B14:B15"/>
    <mergeCell ref="C14:C15"/>
    <mergeCell ref="D14:D15"/>
    <mergeCell ref="C10:D10"/>
    <mergeCell ref="B10:B11"/>
    <mergeCell ref="A10:A11"/>
    <mergeCell ref="A21:A22"/>
    <mergeCell ref="B21:B22"/>
    <mergeCell ref="C21:C22"/>
    <mergeCell ref="D21:D22"/>
    <mergeCell ref="B23:B24"/>
    <mergeCell ref="C23:C24"/>
    <mergeCell ref="D23:D24"/>
  </mergeCells>
  <pageMargins left="0.7" right="0.7" top="0.75" bottom="0.75" header="0.3" footer="0.3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91"/>
  <sheetViews>
    <sheetView view="pageBreakPreview" zoomScale="115" zoomScaleSheetLayoutView="115" workbookViewId="0">
      <selection activeCell="D3" sqref="D3:G3"/>
    </sheetView>
  </sheetViews>
  <sheetFormatPr defaultRowHeight="15"/>
  <cols>
    <col min="1" max="1" width="76" style="213" customWidth="1"/>
    <col min="2" max="2" width="4" style="213" customWidth="1"/>
    <col min="3" max="3" width="4.85546875" style="213" customWidth="1"/>
    <col min="4" max="4" width="11.28515625" style="213" customWidth="1"/>
    <col min="5" max="5" width="4.7109375" style="213" customWidth="1"/>
    <col min="6" max="6" width="12.5703125" style="213" customWidth="1"/>
    <col min="7" max="7" width="0.140625" style="213" hidden="1" customWidth="1"/>
    <col min="8" max="16384" width="9.140625" style="213"/>
  </cols>
  <sheetData>
    <row r="1" spans="1:7" ht="15.75" customHeight="1">
      <c r="D1" s="332" t="s">
        <v>276</v>
      </c>
      <c r="E1" s="332"/>
      <c r="F1" s="332"/>
      <c r="G1" s="332"/>
    </row>
    <row r="2" spans="1:7" ht="15.75" customHeight="1">
      <c r="D2" s="332" t="s">
        <v>0</v>
      </c>
      <c r="E2" s="332"/>
      <c r="F2" s="332"/>
      <c r="G2" s="332"/>
    </row>
    <row r="3" spans="1:7" ht="15.75" customHeight="1">
      <c r="D3" s="332" t="s">
        <v>1</v>
      </c>
      <c r="E3" s="332"/>
      <c r="F3" s="332"/>
      <c r="G3" s="332"/>
    </row>
    <row r="4" spans="1:7" ht="18.75" customHeight="1">
      <c r="A4" s="214"/>
      <c r="D4" s="332" t="s">
        <v>2</v>
      </c>
      <c r="E4" s="332"/>
      <c r="F4" s="332"/>
      <c r="G4" s="332"/>
    </row>
    <row r="5" spans="1:7" ht="18.75" customHeight="1">
      <c r="A5" s="214"/>
      <c r="C5" s="332" t="s">
        <v>900</v>
      </c>
      <c r="D5" s="332"/>
      <c r="E5" s="332"/>
      <c r="F5" s="332"/>
      <c r="G5" s="332"/>
    </row>
    <row r="6" spans="1:7" ht="18.75">
      <c r="A6" s="214"/>
    </row>
    <row r="7" spans="1:7">
      <c r="A7" s="365" t="s">
        <v>72</v>
      </c>
      <c r="B7" s="366"/>
      <c r="C7" s="366"/>
      <c r="D7" s="366"/>
      <c r="E7" s="366"/>
      <c r="F7" s="366"/>
    </row>
    <row r="8" spans="1:7">
      <c r="A8" s="365" t="s">
        <v>776</v>
      </c>
      <c r="B8" s="366"/>
      <c r="C8" s="366"/>
      <c r="D8" s="366"/>
      <c r="E8" s="366"/>
      <c r="F8" s="366"/>
    </row>
    <row r="9" spans="1:7" ht="15.75">
      <c r="A9" s="215"/>
    </row>
    <row r="10" spans="1:7" ht="23.25" customHeight="1">
      <c r="A10" s="202"/>
      <c r="E10" s="367" t="s">
        <v>682</v>
      </c>
      <c r="F10" s="367"/>
      <c r="G10" s="367"/>
    </row>
    <row r="11" spans="1:7" ht="63.75" customHeight="1">
      <c r="A11" s="369"/>
      <c r="B11" s="369" t="s">
        <v>76</v>
      </c>
      <c r="C11" s="369" t="s">
        <v>66</v>
      </c>
      <c r="D11" s="364" t="s">
        <v>10</v>
      </c>
      <c r="E11" s="364" t="s">
        <v>67</v>
      </c>
      <c r="F11" s="364" t="s">
        <v>777</v>
      </c>
      <c r="G11" s="368"/>
    </row>
    <row r="12" spans="1:7" ht="33" customHeight="1">
      <c r="A12" s="369"/>
      <c r="B12" s="369"/>
      <c r="C12" s="369"/>
      <c r="D12" s="364"/>
      <c r="E12" s="364"/>
      <c r="F12" s="364"/>
      <c r="G12" s="368"/>
    </row>
    <row r="13" spans="1:7" ht="33" customHeight="1">
      <c r="A13" s="369"/>
      <c r="B13" s="369"/>
      <c r="C13" s="369"/>
      <c r="D13" s="364"/>
      <c r="E13" s="364"/>
      <c r="F13" s="364"/>
      <c r="G13" s="368"/>
    </row>
    <row r="14" spans="1:7" ht="15.75">
      <c r="A14" s="216" t="s">
        <v>68</v>
      </c>
      <c r="B14" s="129" t="s">
        <v>70</v>
      </c>
      <c r="C14" s="217"/>
      <c r="D14" s="218"/>
      <c r="E14" s="218"/>
      <c r="F14" s="155">
        <f>F15+F16+F17+F18+F19+F20+F22+F23+F26+F27+F28+F29+F30+F31+F32+F33+F34+F35+F36+F37+F38+F40+F42+F43+F44+F45+F46+F47+F49+F56+F57+F21+F24+F25+F39+F48+F58+F50+F51+F52+F53+F54+F55+F41</f>
        <v>34589573.829999998</v>
      </c>
      <c r="G14" s="207" t="e">
        <f>G15+G16+G17+#REF!+G18+G19+G20+#REF!+G22+G23+G26+G27+G28+G29+#REF!+G30+G31+G32+G33+G34+G35+G36+G37+#REF!+G38+#REF!+#REF!+G40+G42+G43+G44+G45+G46+#REF!+G47+G48+#REF!+#REF!+#REF!+G49+#REF!+#REF!+#REF!+G56+#REF!+G57</f>
        <v>#REF!</v>
      </c>
    </row>
    <row r="15" spans="1:7" ht="56.25" customHeight="1">
      <c r="A15" s="118" t="s">
        <v>191</v>
      </c>
      <c r="B15" s="196" t="s">
        <v>70</v>
      </c>
      <c r="C15" s="219" t="s">
        <v>80</v>
      </c>
      <c r="D15" s="30">
        <v>4190000250</v>
      </c>
      <c r="E15" s="30">
        <v>100</v>
      </c>
      <c r="F15" s="152">
        <v>1417800</v>
      </c>
      <c r="G15" s="220"/>
    </row>
    <row r="16" spans="1:7" ht="53.25" customHeight="1">
      <c r="A16" s="31" t="s">
        <v>192</v>
      </c>
      <c r="B16" s="196" t="s">
        <v>70</v>
      </c>
      <c r="C16" s="196" t="s">
        <v>45</v>
      </c>
      <c r="D16" s="30">
        <v>4190000280</v>
      </c>
      <c r="E16" s="198">
        <v>100</v>
      </c>
      <c r="F16" s="152">
        <v>12434700</v>
      </c>
      <c r="G16" s="220"/>
    </row>
    <row r="17" spans="1:7" ht="28.5" customHeight="1">
      <c r="A17" s="31" t="s">
        <v>246</v>
      </c>
      <c r="B17" s="196" t="s">
        <v>70</v>
      </c>
      <c r="C17" s="196" t="s">
        <v>45</v>
      </c>
      <c r="D17" s="30">
        <v>4190000280</v>
      </c>
      <c r="E17" s="198">
        <v>200</v>
      </c>
      <c r="F17" s="152">
        <v>2263300</v>
      </c>
      <c r="G17" s="220"/>
    </row>
    <row r="18" spans="1:7" ht="40.5" customHeight="1">
      <c r="A18" s="31" t="s">
        <v>18</v>
      </c>
      <c r="B18" s="196" t="s">
        <v>70</v>
      </c>
      <c r="C18" s="196" t="s">
        <v>45</v>
      </c>
      <c r="D18" s="30">
        <v>4190000280</v>
      </c>
      <c r="E18" s="198">
        <v>800</v>
      </c>
      <c r="F18" s="152">
        <v>25400</v>
      </c>
      <c r="G18" s="220"/>
    </row>
    <row r="19" spans="1:7" ht="56.25" customHeight="1">
      <c r="A19" s="120" t="s">
        <v>187</v>
      </c>
      <c r="B19" s="196" t="s">
        <v>70</v>
      </c>
      <c r="C19" s="196" t="s">
        <v>45</v>
      </c>
      <c r="D19" s="30">
        <v>1110180360</v>
      </c>
      <c r="E19" s="198">
        <v>100</v>
      </c>
      <c r="F19" s="152">
        <v>327300</v>
      </c>
      <c r="G19" s="220"/>
    </row>
    <row r="20" spans="1:7" ht="41.25" customHeight="1">
      <c r="A20" s="120" t="s">
        <v>241</v>
      </c>
      <c r="B20" s="196" t="s">
        <v>70</v>
      </c>
      <c r="C20" s="196" t="s">
        <v>45</v>
      </c>
      <c r="D20" s="30">
        <v>1110180360</v>
      </c>
      <c r="E20" s="198">
        <v>200</v>
      </c>
      <c r="F20" s="152">
        <v>47093</v>
      </c>
      <c r="G20" s="220"/>
    </row>
    <row r="21" spans="1:7" ht="38.25" customHeight="1">
      <c r="A21" s="150" t="s">
        <v>505</v>
      </c>
      <c r="B21" s="196" t="s">
        <v>70</v>
      </c>
      <c r="C21" s="196" t="s">
        <v>78</v>
      </c>
      <c r="D21" s="30">
        <v>4490051200</v>
      </c>
      <c r="E21" s="122">
        <v>200</v>
      </c>
      <c r="F21" s="152">
        <v>1920</v>
      </c>
      <c r="G21" s="220"/>
    </row>
    <row r="22" spans="1:7" ht="38.25" customHeight="1">
      <c r="A22" s="120" t="s">
        <v>335</v>
      </c>
      <c r="B22" s="196" t="s">
        <v>70</v>
      </c>
      <c r="C22" s="196" t="s">
        <v>48</v>
      </c>
      <c r="D22" s="196" t="s">
        <v>531</v>
      </c>
      <c r="E22" s="122">
        <v>200</v>
      </c>
      <c r="F22" s="152">
        <v>100000</v>
      </c>
      <c r="G22" s="221"/>
    </row>
    <row r="23" spans="1:7" ht="38.25" customHeight="1">
      <c r="A23" s="31" t="s">
        <v>543</v>
      </c>
      <c r="B23" s="196" t="s">
        <v>70</v>
      </c>
      <c r="C23" s="196" t="s">
        <v>48</v>
      </c>
      <c r="D23" s="196" t="s">
        <v>537</v>
      </c>
      <c r="E23" s="198">
        <v>200</v>
      </c>
      <c r="F23" s="152">
        <v>430000</v>
      </c>
      <c r="G23" s="220"/>
    </row>
    <row r="24" spans="1:7" ht="42.75" customHeight="1">
      <c r="A24" s="144" t="s">
        <v>545</v>
      </c>
      <c r="B24" s="196" t="s">
        <v>70</v>
      </c>
      <c r="C24" s="196" t="s">
        <v>48</v>
      </c>
      <c r="D24" s="196" t="s">
        <v>544</v>
      </c>
      <c r="E24" s="198">
        <v>200</v>
      </c>
      <c r="F24" s="152">
        <v>200000</v>
      </c>
      <c r="G24" s="220"/>
    </row>
    <row r="25" spans="1:7" ht="25.5" customHeight="1">
      <c r="A25" s="31" t="s">
        <v>659</v>
      </c>
      <c r="B25" s="196" t="s">
        <v>70</v>
      </c>
      <c r="C25" s="196" t="s">
        <v>48</v>
      </c>
      <c r="D25" s="121" t="s">
        <v>660</v>
      </c>
      <c r="E25" s="198">
        <v>200</v>
      </c>
      <c r="F25" s="152">
        <v>40000</v>
      </c>
      <c r="G25" s="173">
        <v>40</v>
      </c>
    </row>
    <row r="26" spans="1:7" ht="38.25" customHeight="1">
      <c r="A26" s="120" t="s">
        <v>240</v>
      </c>
      <c r="B26" s="196" t="s">
        <v>70</v>
      </c>
      <c r="C26" s="196" t="s">
        <v>48</v>
      </c>
      <c r="D26" s="196" t="s">
        <v>540</v>
      </c>
      <c r="E26" s="198">
        <v>200</v>
      </c>
      <c r="F26" s="152">
        <v>460000</v>
      </c>
      <c r="G26" s="220"/>
    </row>
    <row r="27" spans="1:7" ht="28.5" customHeight="1">
      <c r="A27" s="120" t="s">
        <v>243</v>
      </c>
      <c r="B27" s="196" t="s">
        <v>70</v>
      </c>
      <c r="C27" s="196" t="s">
        <v>48</v>
      </c>
      <c r="D27" s="30">
        <v>1410100700</v>
      </c>
      <c r="E27" s="198">
        <v>200</v>
      </c>
      <c r="F27" s="152">
        <v>20000</v>
      </c>
      <c r="G27" s="220"/>
    </row>
    <row r="28" spans="1:7" ht="42.75" customHeight="1">
      <c r="A28" s="120" t="s">
        <v>255</v>
      </c>
      <c r="B28" s="196" t="s">
        <v>70</v>
      </c>
      <c r="C28" s="196" t="s">
        <v>48</v>
      </c>
      <c r="D28" s="30">
        <v>1410100710</v>
      </c>
      <c r="E28" s="198">
        <v>200</v>
      </c>
      <c r="F28" s="152">
        <v>30000</v>
      </c>
      <c r="G28" s="220"/>
    </row>
    <row r="29" spans="1:7" ht="40.5" customHeight="1">
      <c r="A29" s="31" t="s">
        <v>826</v>
      </c>
      <c r="B29" s="196" t="s">
        <v>70</v>
      </c>
      <c r="C29" s="196" t="s">
        <v>48</v>
      </c>
      <c r="D29" s="30">
        <v>4290020100</v>
      </c>
      <c r="E29" s="198">
        <v>200</v>
      </c>
      <c r="F29" s="152">
        <v>2300000</v>
      </c>
      <c r="G29" s="220"/>
    </row>
    <row r="30" spans="1:7" ht="30" customHeight="1">
      <c r="A30" s="31" t="s">
        <v>263</v>
      </c>
      <c r="B30" s="196" t="s">
        <v>70</v>
      </c>
      <c r="C30" s="196" t="s">
        <v>48</v>
      </c>
      <c r="D30" s="30">
        <v>4290020120</v>
      </c>
      <c r="E30" s="198">
        <v>800</v>
      </c>
      <c r="F30" s="152">
        <v>28500</v>
      </c>
      <c r="G30" s="220"/>
    </row>
    <row r="31" spans="1:7" ht="38.25" customHeight="1">
      <c r="A31" s="31" t="s">
        <v>249</v>
      </c>
      <c r="B31" s="196" t="s">
        <v>70</v>
      </c>
      <c r="C31" s="196" t="s">
        <v>48</v>
      </c>
      <c r="D31" s="30">
        <v>4290020140</v>
      </c>
      <c r="E31" s="198">
        <v>200</v>
      </c>
      <c r="F31" s="152">
        <v>125000</v>
      </c>
      <c r="G31" s="220"/>
    </row>
    <row r="32" spans="1:7" ht="39.75" customHeight="1">
      <c r="A32" s="118" t="s">
        <v>918</v>
      </c>
      <c r="B32" s="196" t="s">
        <v>70</v>
      </c>
      <c r="C32" s="196" t="s">
        <v>48</v>
      </c>
      <c r="D32" s="30">
        <v>4290007030</v>
      </c>
      <c r="E32" s="198">
        <v>300</v>
      </c>
      <c r="F32" s="152">
        <v>10000</v>
      </c>
      <c r="G32" s="220"/>
    </row>
    <row r="33" spans="1:7" ht="41.25" customHeight="1">
      <c r="A33" s="31" t="s">
        <v>253</v>
      </c>
      <c r="B33" s="196" t="s">
        <v>70</v>
      </c>
      <c r="C33" s="196" t="s">
        <v>48</v>
      </c>
      <c r="D33" s="30">
        <v>4390080350</v>
      </c>
      <c r="E33" s="198">
        <v>200</v>
      </c>
      <c r="F33" s="152">
        <v>6571.8</v>
      </c>
      <c r="G33" s="220"/>
    </row>
    <row r="34" spans="1:7" ht="39.75" customHeight="1">
      <c r="A34" s="31" t="s">
        <v>250</v>
      </c>
      <c r="B34" s="196" t="s">
        <v>70</v>
      </c>
      <c r="C34" s="196" t="s">
        <v>50</v>
      </c>
      <c r="D34" s="30">
        <v>4290020150</v>
      </c>
      <c r="E34" s="198">
        <v>200</v>
      </c>
      <c r="F34" s="152">
        <v>330000</v>
      </c>
      <c r="G34" s="220"/>
    </row>
    <row r="35" spans="1:7" ht="66.75" customHeight="1">
      <c r="A35" s="31" t="s">
        <v>504</v>
      </c>
      <c r="B35" s="196" t="s">
        <v>70</v>
      </c>
      <c r="C35" s="196" t="s">
        <v>52</v>
      </c>
      <c r="D35" s="30">
        <v>4390080370</v>
      </c>
      <c r="E35" s="198">
        <v>200</v>
      </c>
      <c r="F35" s="152">
        <v>5956</v>
      </c>
      <c r="G35" s="220"/>
    </row>
    <row r="36" spans="1:7" ht="68.25" customHeight="1">
      <c r="A36" s="130" t="s">
        <v>503</v>
      </c>
      <c r="B36" s="196" t="s">
        <v>70</v>
      </c>
      <c r="C36" s="196" t="s">
        <v>52</v>
      </c>
      <c r="D36" s="30">
        <v>4390082400</v>
      </c>
      <c r="E36" s="198">
        <v>200</v>
      </c>
      <c r="F36" s="152">
        <v>228137</v>
      </c>
      <c r="G36" s="220"/>
    </row>
    <row r="37" spans="1:7" ht="64.5" customHeight="1">
      <c r="A37" s="29" t="s">
        <v>281</v>
      </c>
      <c r="B37" s="196" t="s">
        <v>70</v>
      </c>
      <c r="C37" s="196" t="s">
        <v>53</v>
      </c>
      <c r="D37" s="30">
        <v>1620120300</v>
      </c>
      <c r="E37" s="198">
        <v>200</v>
      </c>
      <c r="F37" s="152">
        <v>250000</v>
      </c>
      <c r="G37" s="220"/>
    </row>
    <row r="38" spans="1:7" ht="53.25" customHeight="1">
      <c r="A38" s="29" t="s">
        <v>299</v>
      </c>
      <c r="B38" s="196" t="s">
        <v>70</v>
      </c>
      <c r="C38" s="196" t="s">
        <v>53</v>
      </c>
      <c r="D38" s="30">
        <v>1720120410</v>
      </c>
      <c r="E38" s="198">
        <v>200</v>
      </c>
      <c r="F38" s="152">
        <v>3087696.03</v>
      </c>
      <c r="G38" s="220"/>
    </row>
    <row r="39" spans="1:7" ht="39.75" customHeight="1">
      <c r="A39" s="120" t="s">
        <v>334</v>
      </c>
      <c r="B39" s="196" t="s">
        <v>70</v>
      </c>
      <c r="C39" s="196" t="s">
        <v>54</v>
      </c>
      <c r="D39" s="196" t="s">
        <v>531</v>
      </c>
      <c r="E39" s="122">
        <v>200</v>
      </c>
      <c r="F39" s="152">
        <v>0</v>
      </c>
      <c r="G39" s="220"/>
    </row>
    <row r="40" spans="1:7" ht="39.75" customHeight="1">
      <c r="A40" s="120" t="s">
        <v>532</v>
      </c>
      <c r="B40" s="196" t="s">
        <v>70</v>
      </c>
      <c r="C40" s="196" t="s">
        <v>54</v>
      </c>
      <c r="D40" s="121" t="s">
        <v>549</v>
      </c>
      <c r="E40" s="198">
        <v>200</v>
      </c>
      <c r="F40" s="152">
        <v>921900</v>
      </c>
      <c r="G40" s="221">
        <v>3000</v>
      </c>
    </row>
    <row r="41" spans="1:7" ht="39.75" customHeight="1">
      <c r="A41" s="120" t="s">
        <v>888</v>
      </c>
      <c r="B41" s="247" t="s">
        <v>70</v>
      </c>
      <c r="C41" s="247" t="s">
        <v>54</v>
      </c>
      <c r="D41" s="121" t="s">
        <v>889</v>
      </c>
      <c r="E41" s="248">
        <v>200</v>
      </c>
      <c r="F41" s="152">
        <v>246100</v>
      </c>
      <c r="G41" s="221"/>
    </row>
    <row r="42" spans="1:7" ht="30.75" customHeight="1">
      <c r="A42" s="120" t="s">
        <v>336</v>
      </c>
      <c r="B42" s="196" t="s">
        <v>70</v>
      </c>
      <c r="C42" s="196" t="s">
        <v>54</v>
      </c>
      <c r="D42" s="121" t="s">
        <v>550</v>
      </c>
      <c r="E42" s="198">
        <v>200</v>
      </c>
      <c r="F42" s="152">
        <v>550000</v>
      </c>
      <c r="G42" s="222" t="s">
        <v>319</v>
      </c>
    </row>
    <row r="43" spans="1:7" ht="30" customHeight="1">
      <c r="A43" s="118" t="s">
        <v>252</v>
      </c>
      <c r="B43" s="196" t="s">
        <v>70</v>
      </c>
      <c r="C43" s="196" t="s">
        <v>54</v>
      </c>
      <c r="D43" s="30">
        <v>4290020160</v>
      </c>
      <c r="E43" s="198">
        <v>200</v>
      </c>
      <c r="F43" s="152">
        <v>628600</v>
      </c>
      <c r="G43" s="220"/>
    </row>
    <row r="44" spans="1:7" ht="30" customHeight="1">
      <c r="A44" s="31" t="s">
        <v>277</v>
      </c>
      <c r="B44" s="196" t="s">
        <v>70</v>
      </c>
      <c r="C44" s="196" t="s">
        <v>54</v>
      </c>
      <c r="D44" s="30">
        <v>4290020180</v>
      </c>
      <c r="E44" s="198">
        <v>200</v>
      </c>
      <c r="F44" s="152">
        <v>400000</v>
      </c>
      <c r="G44" s="220"/>
    </row>
    <row r="45" spans="1:7" ht="39" customHeight="1">
      <c r="A45" s="120" t="s">
        <v>298</v>
      </c>
      <c r="B45" s="196" t="s">
        <v>70</v>
      </c>
      <c r="C45" s="196" t="s">
        <v>301</v>
      </c>
      <c r="D45" s="196" t="s">
        <v>515</v>
      </c>
      <c r="E45" s="198">
        <v>200</v>
      </c>
      <c r="F45" s="152">
        <v>879900</v>
      </c>
      <c r="G45" s="220"/>
    </row>
    <row r="46" spans="1:7" ht="30" customHeight="1">
      <c r="A46" s="120" t="s">
        <v>297</v>
      </c>
      <c r="B46" s="196" t="s">
        <v>70</v>
      </c>
      <c r="C46" s="196" t="s">
        <v>301</v>
      </c>
      <c r="D46" s="196" t="s">
        <v>516</v>
      </c>
      <c r="E46" s="198">
        <v>200</v>
      </c>
      <c r="F46" s="152">
        <v>97000</v>
      </c>
      <c r="G46" s="220"/>
    </row>
    <row r="47" spans="1:7" ht="40.5" customHeight="1">
      <c r="A47" s="120" t="s">
        <v>664</v>
      </c>
      <c r="B47" s="196" t="s">
        <v>70</v>
      </c>
      <c r="C47" s="196" t="s">
        <v>300</v>
      </c>
      <c r="D47" s="196" t="s">
        <v>512</v>
      </c>
      <c r="E47" s="198">
        <v>400</v>
      </c>
      <c r="F47" s="152">
        <v>574500</v>
      </c>
      <c r="G47" s="220"/>
    </row>
    <row r="48" spans="1:7" ht="29.25" customHeight="1">
      <c r="A48" s="120" t="s">
        <v>296</v>
      </c>
      <c r="B48" s="196" t="s">
        <v>70</v>
      </c>
      <c r="C48" s="196" t="s">
        <v>300</v>
      </c>
      <c r="D48" s="196" t="s">
        <v>524</v>
      </c>
      <c r="E48" s="198">
        <v>200</v>
      </c>
      <c r="F48" s="152">
        <v>500000</v>
      </c>
      <c r="G48" s="220"/>
    </row>
    <row r="49" spans="1:7" ht="30.75" customHeight="1">
      <c r="A49" s="120" t="s">
        <v>485</v>
      </c>
      <c r="B49" s="196" t="s">
        <v>70</v>
      </c>
      <c r="C49" s="126" t="s">
        <v>302</v>
      </c>
      <c r="D49" s="196" t="s">
        <v>519</v>
      </c>
      <c r="E49" s="198">
        <v>200</v>
      </c>
      <c r="F49" s="152">
        <v>154100</v>
      </c>
      <c r="G49" s="220"/>
    </row>
    <row r="50" spans="1:7" ht="37.5" customHeight="1">
      <c r="A50" s="31" t="s">
        <v>765</v>
      </c>
      <c r="B50" s="196" t="s">
        <v>70</v>
      </c>
      <c r="C50" s="126" t="s">
        <v>61</v>
      </c>
      <c r="D50" s="196" t="s">
        <v>723</v>
      </c>
      <c r="E50" s="198">
        <v>200</v>
      </c>
      <c r="F50" s="152">
        <v>3834300</v>
      </c>
      <c r="G50" s="220"/>
    </row>
    <row r="51" spans="1:7" ht="30" customHeight="1">
      <c r="A51" s="131" t="s">
        <v>833</v>
      </c>
      <c r="B51" s="196" t="s">
        <v>70</v>
      </c>
      <c r="C51" s="126" t="s">
        <v>838</v>
      </c>
      <c r="D51" s="30">
        <v>1810120450</v>
      </c>
      <c r="E51" s="198">
        <v>300</v>
      </c>
      <c r="F51" s="173">
        <v>100000</v>
      </c>
      <c r="G51" s="220"/>
    </row>
    <row r="52" spans="1:7" ht="27" customHeight="1">
      <c r="A52" s="131" t="s">
        <v>834</v>
      </c>
      <c r="B52" s="196" t="s">
        <v>70</v>
      </c>
      <c r="C52" s="126" t="s">
        <v>838</v>
      </c>
      <c r="D52" s="30">
        <v>1810120460</v>
      </c>
      <c r="E52" s="198">
        <v>300</v>
      </c>
      <c r="F52" s="173">
        <v>25000</v>
      </c>
      <c r="G52" s="220"/>
    </row>
    <row r="53" spans="1:7" ht="27.75" customHeight="1">
      <c r="A53" s="131" t="s">
        <v>835</v>
      </c>
      <c r="B53" s="196" t="s">
        <v>70</v>
      </c>
      <c r="C53" s="126" t="s">
        <v>838</v>
      </c>
      <c r="D53" s="30">
        <v>1810120470</v>
      </c>
      <c r="E53" s="198">
        <v>300</v>
      </c>
      <c r="F53" s="173">
        <v>25000</v>
      </c>
      <c r="G53" s="220"/>
    </row>
    <row r="54" spans="1:7" ht="29.25" customHeight="1">
      <c r="A54" s="131" t="s">
        <v>836</v>
      </c>
      <c r="B54" s="196" t="s">
        <v>70</v>
      </c>
      <c r="C54" s="126" t="s">
        <v>838</v>
      </c>
      <c r="D54" s="30">
        <v>1810120480</v>
      </c>
      <c r="E54" s="198">
        <v>300</v>
      </c>
      <c r="F54" s="173">
        <v>25000</v>
      </c>
      <c r="G54" s="220"/>
    </row>
    <row r="55" spans="1:7" ht="27.75" customHeight="1">
      <c r="A55" s="131" t="s">
        <v>837</v>
      </c>
      <c r="B55" s="196" t="s">
        <v>70</v>
      </c>
      <c r="C55" s="126" t="s">
        <v>838</v>
      </c>
      <c r="D55" s="30">
        <v>1810120490</v>
      </c>
      <c r="E55" s="198">
        <v>300</v>
      </c>
      <c r="F55" s="173">
        <v>25000</v>
      </c>
      <c r="G55" s="220"/>
    </row>
    <row r="56" spans="1:7" ht="28.5" customHeight="1">
      <c r="A56" s="118" t="s">
        <v>197</v>
      </c>
      <c r="B56" s="196" t="s">
        <v>70</v>
      </c>
      <c r="C56" s="196" t="s">
        <v>63</v>
      </c>
      <c r="D56" s="30">
        <v>4290007010</v>
      </c>
      <c r="E56" s="198">
        <v>300</v>
      </c>
      <c r="F56" s="152">
        <v>1316400</v>
      </c>
      <c r="G56" s="220"/>
    </row>
    <row r="57" spans="1:7" ht="30" customHeight="1">
      <c r="A57" s="31" t="s">
        <v>270</v>
      </c>
      <c r="B57" s="196" t="s">
        <v>70</v>
      </c>
      <c r="C57" s="196" t="s">
        <v>268</v>
      </c>
      <c r="D57" s="196" t="s">
        <v>509</v>
      </c>
      <c r="E57" s="198">
        <v>300</v>
      </c>
      <c r="F57" s="152">
        <v>107400</v>
      </c>
      <c r="G57" s="220"/>
    </row>
    <row r="58" spans="1:7" ht="55.5" customHeight="1">
      <c r="A58" s="120" t="s">
        <v>766</v>
      </c>
      <c r="B58" s="196" t="s">
        <v>70</v>
      </c>
      <c r="C58" s="196" t="s">
        <v>268</v>
      </c>
      <c r="D58" s="196" t="s">
        <v>767</v>
      </c>
      <c r="E58" s="122">
        <v>300</v>
      </c>
      <c r="F58" s="152">
        <v>10000</v>
      </c>
      <c r="G58" s="220"/>
    </row>
    <row r="59" spans="1:7" ht="15.75">
      <c r="A59" s="128" t="s">
        <v>69</v>
      </c>
      <c r="B59" s="129" t="s">
        <v>71</v>
      </c>
      <c r="C59" s="196"/>
      <c r="D59" s="30"/>
      <c r="E59" s="30"/>
      <c r="F59" s="223">
        <f>F60+F61</f>
        <v>1171000</v>
      </c>
      <c r="G59" s="220"/>
    </row>
    <row r="60" spans="1:7" ht="55.5" customHeight="1">
      <c r="A60" s="31" t="s">
        <v>190</v>
      </c>
      <c r="B60" s="196" t="s">
        <v>71</v>
      </c>
      <c r="C60" s="196" t="s">
        <v>44</v>
      </c>
      <c r="D60" s="30">
        <v>4090000270</v>
      </c>
      <c r="E60" s="198">
        <v>100</v>
      </c>
      <c r="F60" s="152">
        <v>1074600</v>
      </c>
      <c r="G60" s="220"/>
    </row>
    <row r="61" spans="1:7" ht="27" customHeight="1">
      <c r="A61" s="31" t="s">
        <v>245</v>
      </c>
      <c r="B61" s="196" t="s">
        <v>71</v>
      </c>
      <c r="C61" s="196" t="s">
        <v>44</v>
      </c>
      <c r="D61" s="30">
        <v>4090000270</v>
      </c>
      <c r="E61" s="198">
        <v>200</v>
      </c>
      <c r="F61" s="152">
        <v>96400</v>
      </c>
      <c r="G61" s="220"/>
    </row>
    <row r="62" spans="1:7" ht="21" customHeight="1">
      <c r="A62" s="128" t="s">
        <v>4</v>
      </c>
      <c r="B62" s="129" t="s">
        <v>5</v>
      </c>
      <c r="C62" s="196"/>
      <c r="D62" s="30"/>
      <c r="E62" s="30"/>
      <c r="F62" s="155">
        <f>F63+F64+F65+F66+F67+F68+F69+F70+F71+F72+F73+F76+F80+F83+F84+F85+F87+F88+F89+F90+F91+F92+F93+F94+F95+F96+F97+F98+F99+F100+F101+F104+F103+F74+F75+F77+F78+F79+F81+F82+F102</f>
        <v>38155772</v>
      </c>
      <c r="G62" s="207" t="e">
        <f>G63+G64+G65+G66+G67+#REF!+#REF!+G68+G69+#REF!+G70+#REF!+#REF!+G76+#REF!+#REF!+#REF!+G83+G84+G85+G86+G87+G88+G91+G92+G93+G94+G95+G96+G97+G100+#REF!+#REF!+#REF!+#REF!+#REF!+#REF!+G80+#REF!+#REF!+#REF!+#REF!+#REF!</f>
        <v>#REF!</v>
      </c>
    </row>
    <row r="63" spans="1:7" ht="28.5" customHeight="1">
      <c r="A63" s="31" t="s">
        <v>194</v>
      </c>
      <c r="B63" s="196" t="s">
        <v>5</v>
      </c>
      <c r="C63" s="196" t="s">
        <v>46</v>
      </c>
      <c r="D63" s="30">
        <v>4190000290</v>
      </c>
      <c r="E63" s="198">
        <v>100</v>
      </c>
      <c r="F63" s="152">
        <v>3757300</v>
      </c>
      <c r="G63" s="173">
        <v>3167.6</v>
      </c>
    </row>
    <row r="64" spans="1:7" ht="28.5" customHeight="1">
      <c r="A64" s="31" t="s">
        <v>248</v>
      </c>
      <c r="B64" s="196" t="s">
        <v>5</v>
      </c>
      <c r="C64" s="196" t="s">
        <v>46</v>
      </c>
      <c r="D64" s="30">
        <v>4190000290</v>
      </c>
      <c r="E64" s="198">
        <v>200</v>
      </c>
      <c r="F64" s="152">
        <v>205400</v>
      </c>
      <c r="G64" s="220"/>
    </row>
    <row r="65" spans="1:7" ht="27.75" customHeight="1">
      <c r="A65" s="31" t="s">
        <v>195</v>
      </c>
      <c r="B65" s="196" t="s">
        <v>5</v>
      </c>
      <c r="C65" s="196" t="s">
        <v>46</v>
      </c>
      <c r="D65" s="30">
        <v>4190000290</v>
      </c>
      <c r="E65" s="198">
        <v>800</v>
      </c>
      <c r="F65" s="152">
        <v>2000</v>
      </c>
      <c r="G65" s="220"/>
    </row>
    <row r="66" spans="1:7" ht="25.5" customHeight="1">
      <c r="A66" s="31" t="s">
        <v>196</v>
      </c>
      <c r="B66" s="196" t="s">
        <v>5</v>
      </c>
      <c r="C66" s="196" t="s">
        <v>47</v>
      </c>
      <c r="D66" s="30">
        <v>4290020090</v>
      </c>
      <c r="E66" s="198">
        <v>800</v>
      </c>
      <c r="F66" s="152">
        <v>6267784</v>
      </c>
      <c r="G66" s="220"/>
    </row>
    <row r="67" spans="1:7" ht="40.5" customHeight="1">
      <c r="A67" s="31" t="s">
        <v>543</v>
      </c>
      <c r="B67" s="196" t="s">
        <v>5</v>
      </c>
      <c r="C67" s="196" t="s">
        <v>48</v>
      </c>
      <c r="D67" s="196" t="s">
        <v>537</v>
      </c>
      <c r="E67" s="198">
        <v>200</v>
      </c>
      <c r="F67" s="152">
        <v>200000</v>
      </c>
      <c r="G67" s="220"/>
    </row>
    <row r="68" spans="1:7" ht="57" customHeight="1">
      <c r="A68" s="31" t="s">
        <v>19</v>
      </c>
      <c r="B68" s="196" t="s">
        <v>5</v>
      </c>
      <c r="C68" s="196" t="s">
        <v>50</v>
      </c>
      <c r="D68" s="30">
        <v>4290000300</v>
      </c>
      <c r="E68" s="198">
        <v>100</v>
      </c>
      <c r="F68" s="152">
        <v>3169400</v>
      </c>
      <c r="G68" s="220"/>
    </row>
    <row r="69" spans="1:7" ht="40.5" customHeight="1">
      <c r="A69" s="31" t="s">
        <v>251</v>
      </c>
      <c r="B69" s="196" t="s">
        <v>5</v>
      </c>
      <c r="C69" s="196" t="s">
        <v>50</v>
      </c>
      <c r="D69" s="30">
        <v>4290000300</v>
      </c>
      <c r="E69" s="198">
        <v>200</v>
      </c>
      <c r="F69" s="152">
        <v>989400</v>
      </c>
      <c r="G69" s="220"/>
    </row>
    <row r="70" spans="1:7" ht="27.75" customHeight="1">
      <c r="A70" s="31" t="s">
        <v>20</v>
      </c>
      <c r="B70" s="196" t="s">
        <v>5</v>
      </c>
      <c r="C70" s="196" t="s">
        <v>50</v>
      </c>
      <c r="D70" s="30">
        <v>4290000300</v>
      </c>
      <c r="E70" s="198">
        <v>800</v>
      </c>
      <c r="F70" s="152">
        <v>31500</v>
      </c>
      <c r="G70" s="220"/>
    </row>
    <row r="71" spans="1:7" ht="53.25" customHeight="1">
      <c r="A71" s="130" t="s">
        <v>893</v>
      </c>
      <c r="B71" s="196" t="s">
        <v>5</v>
      </c>
      <c r="C71" s="196" t="s">
        <v>50</v>
      </c>
      <c r="D71" s="196" t="s">
        <v>752</v>
      </c>
      <c r="E71" s="198">
        <v>100</v>
      </c>
      <c r="F71" s="152">
        <v>255405</v>
      </c>
      <c r="G71" s="220"/>
    </row>
    <row r="72" spans="1:7" ht="52.5" customHeight="1">
      <c r="A72" s="130" t="s">
        <v>894</v>
      </c>
      <c r="B72" s="196" t="s">
        <v>5</v>
      </c>
      <c r="C72" s="196" t="s">
        <v>50</v>
      </c>
      <c r="D72" s="196" t="s">
        <v>753</v>
      </c>
      <c r="E72" s="198">
        <v>100</v>
      </c>
      <c r="F72" s="152">
        <v>120650</v>
      </c>
      <c r="G72" s="220"/>
    </row>
    <row r="73" spans="1:7" ht="41.25" customHeight="1">
      <c r="A73" s="123" t="s">
        <v>495</v>
      </c>
      <c r="B73" s="196" t="s">
        <v>5</v>
      </c>
      <c r="C73" s="196" t="s">
        <v>50</v>
      </c>
      <c r="D73" s="124">
        <v>4290000360</v>
      </c>
      <c r="E73" s="125">
        <v>200</v>
      </c>
      <c r="F73" s="152">
        <v>549800</v>
      </c>
      <c r="G73" s="220"/>
    </row>
    <row r="74" spans="1:7" ht="41.25" customHeight="1">
      <c r="A74" s="31" t="s">
        <v>887</v>
      </c>
      <c r="B74" s="196" t="s">
        <v>5</v>
      </c>
      <c r="C74" s="126" t="s">
        <v>50</v>
      </c>
      <c r="D74" s="30">
        <v>4290008100</v>
      </c>
      <c r="E74" s="198">
        <v>500</v>
      </c>
      <c r="F74" s="152">
        <v>966300</v>
      </c>
      <c r="G74" s="220"/>
    </row>
    <row r="75" spans="1:7" ht="28.5" customHeight="1">
      <c r="A75" s="29" t="s">
        <v>911</v>
      </c>
      <c r="B75" s="196" t="s">
        <v>5</v>
      </c>
      <c r="C75" s="126" t="s">
        <v>53</v>
      </c>
      <c r="D75" s="30">
        <v>1710108010</v>
      </c>
      <c r="E75" s="198">
        <v>500</v>
      </c>
      <c r="F75" s="152">
        <v>2303000</v>
      </c>
      <c r="G75" s="220"/>
    </row>
    <row r="76" spans="1:7" ht="26.25" customHeight="1">
      <c r="A76" s="31" t="s">
        <v>181</v>
      </c>
      <c r="B76" s="196" t="s">
        <v>5</v>
      </c>
      <c r="C76" s="196" t="s">
        <v>54</v>
      </c>
      <c r="D76" s="196" t="s">
        <v>533</v>
      </c>
      <c r="E76" s="198">
        <v>800</v>
      </c>
      <c r="F76" s="152">
        <v>400000</v>
      </c>
      <c r="G76" s="220"/>
    </row>
    <row r="77" spans="1:7" ht="26.25" customHeight="1">
      <c r="A77" s="131" t="s">
        <v>879</v>
      </c>
      <c r="B77" s="196" t="s">
        <v>5</v>
      </c>
      <c r="C77" s="224" t="s">
        <v>301</v>
      </c>
      <c r="D77" s="196" t="s">
        <v>880</v>
      </c>
      <c r="E77" s="122">
        <v>500</v>
      </c>
      <c r="F77" s="152">
        <v>46200</v>
      </c>
      <c r="G77" s="220"/>
    </row>
    <row r="78" spans="1:7" ht="26.25" customHeight="1">
      <c r="A78" s="120" t="s">
        <v>881</v>
      </c>
      <c r="B78" s="196" t="s">
        <v>5</v>
      </c>
      <c r="C78" s="224" t="s">
        <v>300</v>
      </c>
      <c r="D78" s="196" t="s">
        <v>882</v>
      </c>
      <c r="E78" s="122">
        <v>500</v>
      </c>
      <c r="F78" s="152">
        <v>733800</v>
      </c>
      <c r="G78" s="220"/>
    </row>
    <row r="79" spans="1:7" ht="26.25" customHeight="1">
      <c r="A79" s="120" t="s">
        <v>883</v>
      </c>
      <c r="B79" s="196" t="s">
        <v>5</v>
      </c>
      <c r="C79" s="224" t="s">
        <v>300</v>
      </c>
      <c r="D79" s="196" t="s">
        <v>884</v>
      </c>
      <c r="E79" s="122">
        <v>500</v>
      </c>
      <c r="F79" s="173">
        <v>869000</v>
      </c>
      <c r="G79" s="220"/>
    </row>
    <row r="80" spans="1:7" ht="41.25" customHeight="1">
      <c r="A80" s="120" t="s">
        <v>291</v>
      </c>
      <c r="B80" s="196" t="s">
        <v>5</v>
      </c>
      <c r="C80" s="196" t="s">
        <v>300</v>
      </c>
      <c r="D80" s="196" t="s">
        <v>523</v>
      </c>
      <c r="E80" s="198">
        <v>800</v>
      </c>
      <c r="F80" s="152">
        <v>4131000</v>
      </c>
      <c r="G80" s="220"/>
    </row>
    <row r="81" spans="1:7" ht="52.5" customHeight="1">
      <c r="A81" s="120" t="s">
        <v>909</v>
      </c>
      <c r="B81" s="196" t="s">
        <v>5</v>
      </c>
      <c r="C81" s="224" t="s">
        <v>302</v>
      </c>
      <c r="D81" s="252" t="s">
        <v>906</v>
      </c>
      <c r="E81" s="122">
        <v>500</v>
      </c>
      <c r="F81" s="152">
        <v>360600</v>
      </c>
      <c r="G81" s="220"/>
    </row>
    <row r="82" spans="1:7" ht="41.25" customHeight="1">
      <c r="A82" s="120" t="s">
        <v>885</v>
      </c>
      <c r="B82" s="196" t="s">
        <v>5</v>
      </c>
      <c r="C82" s="196" t="s">
        <v>302</v>
      </c>
      <c r="D82" s="196" t="s">
        <v>886</v>
      </c>
      <c r="E82" s="122">
        <v>500</v>
      </c>
      <c r="F82" s="152">
        <v>200000</v>
      </c>
      <c r="G82" s="220"/>
    </row>
    <row r="83" spans="1:7" ht="54" customHeight="1">
      <c r="A83" s="31" t="s">
        <v>172</v>
      </c>
      <c r="B83" s="196" t="s">
        <v>5</v>
      </c>
      <c r="C83" s="196" t="s">
        <v>320</v>
      </c>
      <c r="D83" s="196" t="s">
        <v>174</v>
      </c>
      <c r="E83" s="198">
        <v>100</v>
      </c>
      <c r="F83" s="152">
        <v>1329600</v>
      </c>
      <c r="G83" s="220"/>
    </row>
    <row r="84" spans="1:7" ht="41.25" customHeight="1">
      <c r="A84" s="31" t="s">
        <v>239</v>
      </c>
      <c r="B84" s="196" t="s">
        <v>5</v>
      </c>
      <c r="C84" s="196" t="s">
        <v>320</v>
      </c>
      <c r="D84" s="196" t="s">
        <v>174</v>
      </c>
      <c r="E84" s="198">
        <v>200</v>
      </c>
      <c r="F84" s="152">
        <v>77200</v>
      </c>
      <c r="G84" s="220"/>
    </row>
    <row r="85" spans="1:7" ht="28.5" customHeight="1">
      <c r="A85" s="31" t="s">
        <v>173</v>
      </c>
      <c r="B85" s="196" t="s">
        <v>5</v>
      </c>
      <c r="C85" s="196" t="s">
        <v>320</v>
      </c>
      <c r="D85" s="196" t="s">
        <v>174</v>
      </c>
      <c r="E85" s="198">
        <v>800</v>
      </c>
      <c r="F85" s="152">
        <v>400</v>
      </c>
      <c r="G85" s="220"/>
    </row>
    <row r="86" spans="1:7" ht="15.75" hidden="1" customHeight="1">
      <c r="A86" s="31"/>
      <c r="B86" s="196"/>
      <c r="C86" s="196"/>
      <c r="D86" s="127"/>
      <c r="E86" s="198"/>
      <c r="F86" s="152"/>
      <c r="G86" s="220"/>
    </row>
    <row r="87" spans="1:7" ht="81" customHeight="1">
      <c r="A87" s="120" t="s">
        <v>325</v>
      </c>
      <c r="B87" s="196" t="s">
        <v>5</v>
      </c>
      <c r="C87" s="196" t="s">
        <v>320</v>
      </c>
      <c r="D87" s="222" t="s">
        <v>322</v>
      </c>
      <c r="E87" s="198">
        <v>100</v>
      </c>
      <c r="F87" s="152">
        <v>236671</v>
      </c>
      <c r="G87" s="220"/>
    </row>
    <row r="88" spans="1:7" ht="77.25" customHeight="1">
      <c r="A88" s="120" t="s">
        <v>663</v>
      </c>
      <c r="B88" s="196" t="s">
        <v>5</v>
      </c>
      <c r="C88" s="196" t="s">
        <v>320</v>
      </c>
      <c r="D88" s="222" t="s">
        <v>313</v>
      </c>
      <c r="E88" s="198">
        <v>100</v>
      </c>
      <c r="F88" s="152">
        <v>67000</v>
      </c>
      <c r="G88" s="220"/>
    </row>
    <row r="89" spans="1:7" ht="54" customHeight="1">
      <c r="A89" s="130" t="s">
        <v>893</v>
      </c>
      <c r="B89" s="196" t="s">
        <v>5</v>
      </c>
      <c r="C89" s="196" t="s">
        <v>320</v>
      </c>
      <c r="D89" s="196" t="s">
        <v>725</v>
      </c>
      <c r="E89" s="198">
        <v>100</v>
      </c>
      <c r="F89" s="152">
        <v>49497</v>
      </c>
      <c r="G89" s="220"/>
    </row>
    <row r="90" spans="1:7" ht="51" customHeight="1">
      <c r="A90" s="130" t="s">
        <v>894</v>
      </c>
      <c r="B90" s="196" t="s">
        <v>5</v>
      </c>
      <c r="C90" s="196" t="s">
        <v>320</v>
      </c>
      <c r="D90" s="196" t="s">
        <v>726</v>
      </c>
      <c r="E90" s="198">
        <v>100</v>
      </c>
      <c r="F90" s="152">
        <v>23592</v>
      </c>
      <c r="G90" s="220"/>
    </row>
    <row r="91" spans="1:7" ht="54" customHeight="1">
      <c r="A91" s="31" t="s">
        <v>155</v>
      </c>
      <c r="B91" s="196" t="s">
        <v>5</v>
      </c>
      <c r="C91" s="196" t="s">
        <v>61</v>
      </c>
      <c r="D91" s="196" t="s">
        <v>159</v>
      </c>
      <c r="E91" s="198">
        <v>100</v>
      </c>
      <c r="F91" s="152">
        <v>2382200</v>
      </c>
      <c r="G91" s="220"/>
    </row>
    <row r="92" spans="1:7" ht="39.75" customHeight="1">
      <c r="A92" s="31" t="s">
        <v>236</v>
      </c>
      <c r="B92" s="196" t="s">
        <v>5</v>
      </c>
      <c r="C92" s="196" t="s">
        <v>61</v>
      </c>
      <c r="D92" s="196" t="s">
        <v>159</v>
      </c>
      <c r="E92" s="198">
        <v>200</v>
      </c>
      <c r="F92" s="152">
        <v>2639271</v>
      </c>
      <c r="G92" s="220"/>
    </row>
    <row r="93" spans="1:7" ht="27" customHeight="1">
      <c r="A93" s="31" t="s">
        <v>156</v>
      </c>
      <c r="B93" s="196" t="s">
        <v>5</v>
      </c>
      <c r="C93" s="196" t="s">
        <v>61</v>
      </c>
      <c r="D93" s="196" t="s">
        <v>159</v>
      </c>
      <c r="E93" s="198">
        <v>800</v>
      </c>
      <c r="F93" s="152">
        <v>24800</v>
      </c>
      <c r="G93" s="220"/>
    </row>
    <row r="94" spans="1:7" ht="30" customHeight="1">
      <c r="A94" s="31" t="s">
        <v>237</v>
      </c>
      <c r="B94" s="196" t="s">
        <v>5</v>
      </c>
      <c r="C94" s="196" t="s">
        <v>61</v>
      </c>
      <c r="D94" s="196" t="s">
        <v>160</v>
      </c>
      <c r="E94" s="198">
        <v>200</v>
      </c>
      <c r="F94" s="152">
        <v>15000</v>
      </c>
      <c r="G94" s="220"/>
    </row>
    <row r="95" spans="1:7" ht="28.5" customHeight="1">
      <c r="A95" s="31" t="s">
        <v>256</v>
      </c>
      <c r="B95" s="196" t="s">
        <v>5</v>
      </c>
      <c r="C95" s="196" t="s">
        <v>61</v>
      </c>
      <c r="D95" s="196" t="s">
        <v>163</v>
      </c>
      <c r="E95" s="198">
        <v>200</v>
      </c>
      <c r="F95" s="152">
        <v>392000</v>
      </c>
      <c r="G95" s="220"/>
    </row>
    <row r="96" spans="1:7" ht="67.5" customHeight="1">
      <c r="A96" s="120" t="s">
        <v>166</v>
      </c>
      <c r="B96" s="196" t="s">
        <v>5</v>
      </c>
      <c r="C96" s="196" t="s">
        <v>61</v>
      </c>
      <c r="D96" s="121" t="s">
        <v>167</v>
      </c>
      <c r="E96" s="198">
        <v>100</v>
      </c>
      <c r="F96" s="152">
        <v>2141170</v>
      </c>
      <c r="G96" s="127">
        <v>442.7</v>
      </c>
    </row>
    <row r="97" spans="1:7" ht="63.75" customHeight="1">
      <c r="A97" s="31" t="s">
        <v>501</v>
      </c>
      <c r="B97" s="196" t="s">
        <v>5</v>
      </c>
      <c r="C97" s="196" t="s">
        <v>61</v>
      </c>
      <c r="D97" s="196" t="s">
        <v>168</v>
      </c>
      <c r="E97" s="198">
        <v>100</v>
      </c>
      <c r="F97" s="152">
        <v>252900</v>
      </c>
      <c r="G97" s="220"/>
    </row>
    <row r="98" spans="1:7" ht="45" customHeight="1">
      <c r="A98" s="130" t="s">
        <v>893</v>
      </c>
      <c r="B98" s="196" t="s">
        <v>5</v>
      </c>
      <c r="C98" s="196" t="s">
        <v>61</v>
      </c>
      <c r="D98" s="196" t="s">
        <v>727</v>
      </c>
      <c r="E98" s="198">
        <v>100</v>
      </c>
      <c r="F98" s="152">
        <v>215924</v>
      </c>
      <c r="G98" s="220"/>
    </row>
    <row r="99" spans="1:7" ht="54.75" customHeight="1">
      <c r="A99" s="130" t="s">
        <v>894</v>
      </c>
      <c r="B99" s="196" t="s">
        <v>5</v>
      </c>
      <c r="C99" s="196" t="s">
        <v>61</v>
      </c>
      <c r="D99" s="196" t="s">
        <v>728</v>
      </c>
      <c r="E99" s="198">
        <v>100</v>
      </c>
      <c r="F99" s="152">
        <v>51390</v>
      </c>
      <c r="G99" s="220"/>
    </row>
    <row r="100" spans="1:7" ht="66.75" customHeight="1">
      <c r="A100" s="31" t="s">
        <v>489</v>
      </c>
      <c r="B100" s="196" t="s">
        <v>5</v>
      </c>
      <c r="C100" s="196" t="s">
        <v>61</v>
      </c>
      <c r="D100" s="121" t="s">
        <v>554</v>
      </c>
      <c r="E100" s="198">
        <v>100</v>
      </c>
      <c r="F100" s="152">
        <v>1450700</v>
      </c>
      <c r="G100" s="220"/>
    </row>
    <row r="101" spans="1:7" ht="41.25" customHeight="1">
      <c r="A101" s="31" t="s">
        <v>555</v>
      </c>
      <c r="B101" s="196" t="s">
        <v>5</v>
      </c>
      <c r="C101" s="196" t="s">
        <v>61</v>
      </c>
      <c r="D101" s="121" t="s">
        <v>554</v>
      </c>
      <c r="E101" s="198">
        <v>200</v>
      </c>
      <c r="F101" s="152">
        <v>398900</v>
      </c>
      <c r="G101" s="220"/>
    </row>
    <row r="102" spans="1:7" ht="41.25" customHeight="1">
      <c r="A102" s="31" t="s">
        <v>912</v>
      </c>
      <c r="B102" s="196" t="s">
        <v>5</v>
      </c>
      <c r="C102" s="196" t="s">
        <v>61</v>
      </c>
      <c r="D102" s="121" t="s">
        <v>878</v>
      </c>
      <c r="E102" s="198">
        <v>500</v>
      </c>
      <c r="F102" s="152">
        <v>139840</v>
      </c>
      <c r="G102" s="220"/>
    </row>
    <row r="103" spans="1:7" ht="41.25" customHeight="1">
      <c r="A103" s="31" t="s">
        <v>849</v>
      </c>
      <c r="B103" s="121" t="s">
        <v>5</v>
      </c>
      <c r="C103" s="126" t="s">
        <v>61</v>
      </c>
      <c r="D103" s="121" t="s">
        <v>850</v>
      </c>
      <c r="E103" s="198">
        <v>200</v>
      </c>
      <c r="F103" s="173">
        <v>4978</v>
      </c>
      <c r="G103" s="220"/>
    </row>
    <row r="104" spans="1:7" ht="40.5" customHeight="1">
      <c r="A104" s="132" t="s">
        <v>724</v>
      </c>
      <c r="B104" s="196" t="s">
        <v>5</v>
      </c>
      <c r="C104" s="196" t="s">
        <v>61</v>
      </c>
      <c r="D104" s="30">
        <v>4290008150</v>
      </c>
      <c r="E104" s="198">
        <v>500</v>
      </c>
      <c r="F104" s="152">
        <v>704200</v>
      </c>
      <c r="G104" s="220"/>
    </row>
    <row r="105" spans="1:7" ht="21" customHeight="1">
      <c r="A105" s="128" t="s">
        <v>77</v>
      </c>
      <c r="B105" s="129" t="s">
        <v>6</v>
      </c>
      <c r="C105" s="196"/>
      <c r="D105" s="196"/>
      <c r="E105" s="30"/>
      <c r="F105" s="155">
        <f>F107+F108+F109+F110+F111+F112+F113+F114+F115+F120+F121+F126+F127+F128+F129+F130+F131+F132+F133+F134+F135+F145+F146+F147+F156+F158+F159+F160+F161+F162+F165+F166+F167+F174+F136+F137+F138+I97+F172+F173+F168+F139+F140+F118+F119+F143+F144+F163+F164+F116+F117+F148+F149+F150+F151+F152+F153+F154+F155+F170+F171+F141+F142+F124+F125+F175+F122+F123+F106+F157+F169</f>
        <v>131853253.25</v>
      </c>
      <c r="G105" s="207" t="e">
        <f>G107+G108+G109+G110+G111+G112+G113+G114+G115+G120+G121+#REF!+#REF!+G126+#REF!+G127+G128+G129+G130+G131+G132+G133+G134+G135+#REF!+#REF!+G145+G146+G147+#REF!+#REF!+#REF!+#REF!+#REF!+#REF!+G156+#REF!+G158+G159+G160+G161+G162+G165+G166+G167+#REF!+#REF!+G174+#REF!+G136+G137+G138+#REF!+#REF!+#REF!+J97+#REF!+#REF!+#REF!+#REF!+G172+G173+G168+#REF!+#REF!+G139+G140+#REF!+#REF!</f>
        <v>#REF!</v>
      </c>
    </row>
    <row r="106" spans="1:7" ht="28.5" customHeight="1">
      <c r="A106" s="143" t="s">
        <v>755</v>
      </c>
      <c r="B106" s="247" t="s">
        <v>6</v>
      </c>
      <c r="C106" s="247" t="s">
        <v>56</v>
      </c>
      <c r="D106" s="247" t="s">
        <v>754</v>
      </c>
      <c r="E106" s="248">
        <v>200</v>
      </c>
      <c r="F106" s="152">
        <v>90000</v>
      </c>
      <c r="G106" s="228"/>
    </row>
    <row r="107" spans="1:7" ht="42" customHeight="1">
      <c r="A107" s="31" t="s">
        <v>223</v>
      </c>
      <c r="B107" s="196" t="s">
        <v>6</v>
      </c>
      <c r="C107" s="196" t="s">
        <v>56</v>
      </c>
      <c r="D107" s="196" t="s">
        <v>96</v>
      </c>
      <c r="E107" s="198">
        <v>200</v>
      </c>
      <c r="F107" s="152">
        <v>1300000</v>
      </c>
      <c r="G107" s="220"/>
    </row>
    <row r="108" spans="1:7" ht="81.75" customHeight="1">
      <c r="A108" s="118" t="s">
        <v>496</v>
      </c>
      <c r="B108" s="196" t="s">
        <v>6</v>
      </c>
      <c r="C108" s="196" t="s">
        <v>56</v>
      </c>
      <c r="D108" s="196" t="s">
        <v>105</v>
      </c>
      <c r="E108" s="198">
        <v>200</v>
      </c>
      <c r="F108" s="152">
        <v>24438</v>
      </c>
      <c r="G108" s="220"/>
    </row>
    <row r="109" spans="1:7" ht="42.75" customHeight="1">
      <c r="A109" s="31" t="s">
        <v>87</v>
      </c>
      <c r="B109" s="196" t="s">
        <v>6</v>
      </c>
      <c r="C109" s="196" t="s">
        <v>56</v>
      </c>
      <c r="D109" s="196" t="s">
        <v>111</v>
      </c>
      <c r="E109" s="198">
        <v>100</v>
      </c>
      <c r="F109" s="152">
        <v>1835705</v>
      </c>
      <c r="G109" s="220"/>
    </row>
    <row r="110" spans="1:7" ht="30.75" customHeight="1">
      <c r="A110" s="31" t="s">
        <v>227</v>
      </c>
      <c r="B110" s="196" t="s">
        <v>6</v>
      </c>
      <c r="C110" s="196" t="s">
        <v>56</v>
      </c>
      <c r="D110" s="196" t="s">
        <v>111</v>
      </c>
      <c r="E110" s="198">
        <v>200</v>
      </c>
      <c r="F110" s="152">
        <v>3460100</v>
      </c>
      <c r="G110" s="220"/>
    </row>
    <row r="111" spans="1:7" ht="31.5" customHeight="1">
      <c r="A111" s="31" t="s">
        <v>88</v>
      </c>
      <c r="B111" s="196" t="s">
        <v>6</v>
      </c>
      <c r="C111" s="196" t="s">
        <v>56</v>
      </c>
      <c r="D111" s="196" t="s">
        <v>111</v>
      </c>
      <c r="E111" s="198">
        <v>800</v>
      </c>
      <c r="F111" s="152">
        <v>27600</v>
      </c>
      <c r="G111" s="220"/>
    </row>
    <row r="112" spans="1:7" ht="32.25" customHeight="1">
      <c r="A112" s="31" t="s">
        <v>228</v>
      </c>
      <c r="B112" s="196" t="s">
        <v>6</v>
      </c>
      <c r="C112" s="196" t="s">
        <v>56</v>
      </c>
      <c r="D112" s="196" t="s">
        <v>198</v>
      </c>
      <c r="E112" s="198">
        <v>200</v>
      </c>
      <c r="F112" s="152">
        <v>1511000</v>
      </c>
      <c r="G112" s="220"/>
    </row>
    <row r="113" spans="1:7" ht="25.5">
      <c r="A113" s="31" t="s">
        <v>229</v>
      </c>
      <c r="B113" s="196" t="s">
        <v>6</v>
      </c>
      <c r="C113" s="196" t="s">
        <v>56</v>
      </c>
      <c r="D113" s="196" t="s">
        <v>207</v>
      </c>
      <c r="E113" s="198">
        <v>200</v>
      </c>
      <c r="F113" s="152">
        <v>981400</v>
      </c>
      <c r="G113" s="220"/>
    </row>
    <row r="114" spans="1:7" ht="81.75" customHeight="1">
      <c r="A114" s="31" t="s">
        <v>500</v>
      </c>
      <c r="B114" s="196" t="s">
        <v>6</v>
      </c>
      <c r="C114" s="196" t="s">
        <v>56</v>
      </c>
      <c r="D114" s="196" t="s">
        <v>121</v>
      </c>
      <c r="E114" s="198">
        <v>100</v>
      </c>
      <c r="F114" s="152">
        <v>7722268</v>
      </c>
      <c r="G114" s="220"/>
    </row>
    <row r="115" spans="1:7" ht="93.75" customHeight="1">
      <c r="A115" s="31" t="s">
        <v>499</v>
      </c>
      <c r="B115" s="196" t="s">
        <v>6</v>
      </c>
      <c r="C115" s="196" t="s">
        <v>56</v>
      </c>
      <c r="D115" s="196" t="s">
        <v>121</v>
      </c>
      <c r="E115" s="198">
        <v>200</v>
      </c>
      <c r="F115" s="152">
        <v>51324</v>
      </c>
      <c r="G115" s="220"/>
    </row>
    <row r="116" spans="1:7" ht="53.25" customHeight="1">
      <c r="A116" s="130" t="s">
        <v>893</v>
      </c>
      <c r="B116" s="196" t="s">
        <v>6</v>
      </c>
      <c r="C116" s="196" t="s">
        <v>56</v>
      </c>
      <c r="D116" s="196" t="s">
        <v>729</v>
      </c>
      <c r="E116" s="198">
        <v>100</v>
      </c>
      <c r="F116" s="152">
        <v>647609</v>
      </c>
      <c r="G116" s="220"/>
    </row>
    <row r="117" spans="1:7" ht="55.5" customHeight="1">
      <c r="A117" s="130" t="s">
        <v>894</v>
      </c>
      <c r="B117" s="196" t="s">
        <v>6</v>
      </c>
      <c r="C117" s="196" t="s">
        <v>56</v>
      </c>
      <c r="D117" s="196" t="s">
        <v>730</v>
      </c>
      <c r="E117" s="198">
        <v>100</v>
      </c>
      <c r="F117" s="152">
        <v>75558</v>
      </c>
      <c r="G117" s="220"/>
    </row>
    <row r="118" spans="1:7" ht="26.25" customHeight="1">
      <c r="A118" s="143" t="s">
        <v>755</v>
      </c>
      <c r="B118" s="196" t="s">
        <v>6</v>
      </c>
      <c r="C118" s="196" t="s">
        <v>57</v>
      </c>
      <c r="D118" s="196" t="s">
        <v>754</v>
      </c>
      <c r="E118" s="119">
        <v>200</v>
      </c>
      <c r="F118" s="152">
        <v>90000</v>
      </c>
      <c r="G118" s="220"/>
    </row>
    <row r="119" spans="1:7" ht="42.75" customHeight="1">
      <c r="A119" s="143" t="s">
        <v>756</v>
      </c>
      <c r="B119" s="196" t="s">
        <v>6</v>
      </c>
      <c r="C119" s="196" t="s">
        <v>57</v>
      </c>
      <c r="D119" s="196" t="s">
        <v>754</v>
      </c>
      <c r="E119" s="119">
        <v>600</v>
      </c>
      <c r="F119" s="152">
        <v>460000</v>
      </c>
      <c r="G119" s="220"/>
    </row>
    <row r="120" spans="1:7" ht="29.25" customHeight="1">
      <c r="A120" s="31" t="s">
        <v>222</v>
      </c>
      <c r="B120" s="196" t="s">
        <v>6</v>
      </c>
      <c r="C120" s="196" t="s">
        <v>57</v>
      </c>
      <c r="D120" s="196" t="s">
        <v>95</v>
      </c>
      <c r="E120" s="198">
        <v>200</v>
      </c>
      <c r="F120" s="152">
        <v>1960000</v>
      </c>
      <c r="G120" s="220"/>
    </row>
    <row r="121" spans="1:7" ht="42" customHeight="1">
      <c r="A121" s="31" t="s">
        <v>85</v>
      </c>
      <c r="B121" s="196" t="s">
        <v>6</v>
      </c>
      <c r="C121" s="196" t="s">
        <v>57</v>
      </c>
      <c r="D121" s="196" t="s">
        <v>95</v>
      </c>
      <c r="E121" s="198">
        <v>600</v>
      </c>
      <c r="F121" s="152">
        <v>3625100</v>
      </c>
      <c r="G121" s="220"/>
    </row>
    <row r="122" spans="1:7" ht="42" customHeight="1">
      <c r="A122" s="31" t="s">
        <v>854</v>
      </c>
      <c r="B122" s="196" t="s">
        <v>6</v>
      </c>
      <c r="C122" s="196" t="s">
        <v>57</v>
      </c>
      <c r="D122" s="196" t="s">
        <v>853</v>
      </c>
      <c r="E122" s="122">
        <v>200</v>
      </c>
      <c r="F122" s="152">
        <v>178370.15</v>
      </c>
      <c r="G122" s="220"/>
    </row>
    <row r="123" spans="1:7" ht="42" customHeight="1">
      <c r="A123" s="31" t="s">
        <v>852</v>
      </c>
      <c r="B123" s="196" t="s">
        <v>6</v>
      </c>
      <c r="C123" s="196" t="s">
        <v>57</v>
      </c>
      <c r="D123" s="196" t="s">
        <v>851</v>
      </c>
      <c r="E123" s="122">
        <v>200</v>
      </c>
      <c r="F123" s="152">
        <v>2162984.75</v>
      </c>
      <c r="G123" s="220"/>
    </row>
    <row r="124" spans="1:7" ht="42" customHeight="1">
      <c r="A124" s="31" t="s">
        <v>827</v>
      </c>
      <c r="B124" s="196" t="s">
        <v>6</v>
      </c>
      <c r="C124" s="196" t="s">
        <v>57</v>
      </c>
      <c r="D124" s="196" t="s">
        <v>829</v>
      </c>
      <c r="E124" s="122">
        <v>200</v>
      </c>
      <c r="F124" s="173">
        <v>396500</v>
      </c>
      <c r="G124" s="220"/>
    </row>
    <row r="125" spans="1:7" ht="42" customHeight="1">
      <c r="A125" s="31" t="s">
        <v>828</v>
      </c>
      <c r="B125" s="196" t="s">
        <v>6</v>
      </c>
      <c r="C125" s="196" t="s">
        <v>57</v>
      </c>
      <c r="D125" s="196" t="s">
        <v>829</v>
      </c>
      <c r="E125" s="122">
        <v>600</v>
      </c>
      <c r="F125" s="173">
        <v>1046600</v>
      </c>
      <c r="G125" s="220"/>
    </row>
    <row r="126" spans="1:7" ht="69.75" customHeight="1">
      <c r="A126" s="118" t="s">
        <v>225</v>
      </c>
      <c r="B126" s="196" t="s">
        <v>6</v>
      </c>
      <c r="C126" s="196" t="s">
        <v>57</v>
      </c>
      <c r="D126" s="196" t="s">
        <v>104</v>
      </c>
      <c r="E126" s="198">
        <v>200</v>
      </c>
      <c r="F126" s="152">
        <v>69428</v>
      </c>
      <c r="G126" s="220"/>
    </row>
    <row r="127" spans="1:7" ht="54" customHeight="1">
      <c r="A127" s="31" t="s">
        <v>89</v>
      </c>
      <c r="B127" s="196" t="s">
        <v>6</v>
      </c>
      <c r="C127" s="196" t="s">
        <v>57</v>
      </c>
      <c r="D127" s="196" t="s">
        <v>114</v>
      </c>
      <c r="E127" s="198">
        <v>100</v>
      </c>
      <c r="F127" s="152">
        <v>873600</v>
      </c>
      <c r="G127" s="220"/>
    </row>
    <row r="128" spans="1:7" ht="41.25" customHeight="1">
      <c r="A128" s="131" t="s">
        <v>230</v>
      </c>
      <c r="B128" s="196" t="s">
        <v>6</v>
      </c>
      <c r="C128" s="196" t="s">
        <v>57</v>
      </c>
      <c r="D128" s="196" t="s">
        <v>114</v>
      </c>
      <c r="E128" s="198">
        <v>200</v>
      </c>
      <c r="F128" s="152">
        <v>9863900</v>
      </c>
      <c r="G128" s="220"/>
    </row>
    <row r="129" spans="1:7" ht="42" customHeight="1">
      <c r="A129" s="131" t="s">
        <v>90</v>
      </c>
      <c r="B129" s="196" t="s">
        <v>6</v>
      </c>
      <c r="C129" s="196" t="s">
        <v>57</v>
      </c>
      <c r="D129" s="196" t="s">
        <v>114</v>
      </c>
      <c r="E129" s="198">
        <v>600</v>
      </c>
      <c r="F129" s="152">
        <v>19057610</v>
      </c>
      <c r="G129" s="220"/>
    </row>
    <row r="130" spans="1:7" ht="28.5" customHeight="1">
      <c r="A130" s="131" t="s">
        <v>91</v>
      </c>
      <c r="B130" s="196" t="s">
        <v>6</v>
      </c>
      <c r="C130" s="196" t="s">
        <v>57</v>
      </c>
      <c r="D130" s="196" t="s">
        <v>114</v>
      </c>
      <c r="E130" s="198">
        <v>800</v>
      </c>
      <c r="F130" s="152">
        <v>121300</v>
      </c>
      <c r="G130" s="220"/>
    </row>
    <row r="131" spans="1:7" ht="25.5" customHeight="1">
      <c r="A131" s="31" t="s">
        <v>228</v>
      </c>
      <c r="B131" s="196" t="s">
        <v>6</v>
      </c>
      <c r="C131" s="196" t="s">
        <v>57</v>
      </c>
      <c r="D131" s="196" t="s">
        <v>116</v>
      </c>
      <c r="E131" s="198">
        <v>200</v>
      </c>
      <c r="F131" s="152">
        <v>886200</v>
      </c>
      <c r="G131" s="220"/>
    </row>
    <row r="132" spans="1:7" ht="27" customHeight="1">
      <c r="A132" s="31" t="s">
        <v>229</v>
      </c>
      <c r="B132" s="196" t="s">
        <v>6</v>
      </c>
      <c r="C132" s="196" t="s">
        <v>57</v>
      </c>
      <c r="D132" s="196" t="s">
        <v>208</v>
      </c>
      <c r="E132" s="198">
        <v>200</v>
      </c>
      <c r="F132" s="152">
        <v>508400</v>
      </c>
      <c r="G132" s="220"/>
    </row>
    <row r="133" spans="1:7" ht="117.75" customHeight="1">
      <c r="A133" s="31" t="s">
        <v>258</v>
      </c>
      <c r="B133" s="196" t="s">
        <v>6</v>
      </c>
      <c r="C133" s="196" t="s">
        <v>57</v>
      </c>
      <c r="D133" s="196" t="s">
        <v>126</v>
      </c>
      <c r="E133" s="198">
        <v>100</v>
      </c>
      <c r="F133" s="152">
        <v>15119399</v>
      </c>
      <c r="G133" s="220"/>
    </row>
    <row r="134" spans="1:7" ht="93.75" customHeight="1">
      <c r="A134" s="31" t="s">
        <v>232</v>
      </c>
      <c r="B134" s="196" t="s">
        <v>6</v>
      </c>
      <c r="C134" s="196" t="s">
        <v>57</v>
      </c>
      <c r="D134" s="196" t="s">
        <v>126</v>
      </c>
      <c r="E134" s="198">
        <v>200</v>
      </c>
      <c r="F134" s="152">
        <v>213313</v>
      </c>
      <c r="G134" s="220"/>
    </row>
    <row r="135" spans="1:7" ht="105" customHeight="1">
      <c r="A135" s="131" t="s">
        <v>259</v>
      </c>
      <c r="B135" s="196" t="s">
        <v>6</v>
      </c>
      <c r="C135" s="196" t="s">
        <v>57</v>
      </c>
      <c r="D135" s="196" t="s">
        <v>126</v>
      </c>
      <c r="E135" s="198">
        <v>600</v>
      </c>
      <c r="F135" s="152">
        <v>41095678</v>
      </c>
      <c r="G135" s="225"/>
    </row>
    <row r="136" spans="1:7" ht="54" customHeight="1">
      <c r="A136" s="31" t="s">
        <v>130</v>
      </c>
      <c r="B136" s="196" t="s">
        <v>6</v>
      </c>
      <c r="C136" s="196" t="s">
        <v>320</v>
      </c>
      <c r="D136" s="196" t="s">
        <v>131</v>
      </c>
      <c r="E136" s="198">
        <v>100</v>
      </c>
      <c r="F136" s="152">
        <v>3013830</v>
      </c>
      <c r="G136" s="225"/>
    </row>
    <row r="137" spans="1:7" ht="27.75" customHeight="1">
      <c r="A137" s="31" t="s">
        <v>233</v>
      </c>
      <c r="B137" s="196" t="s">
        <v>6</v>
      </c>
      <c r="C137" s="196" t="s">
        <v>320</v>
      </c>
      <c r="D137" s="196" t="s">
        <v>131</v>
      </c>
      <c r="E137" s="198">
        <v>200</v>
      </c>
      <c r="F137" s="152">
        <v>595900</v>
      </c>
      <c r="G137" s="220"/>
    </row>
    <row r="138" spans="1:7" ht="24.75" customHeight="1">
      <c r="A138" s="31" t="s">
        <v>132</v>
      </c>
      <c r="B138" s="196" t="s">
        <v>6</v>
      </c>
      <c r="C138" s="196" t="s">
        <v>320</v>
      </c>
      <c r="D138" s="196" t="s">
        <v>131</v>
      </c>
      <c r="E138" s="198">
        <v>800</v>
      </c>
      <c r="F138" s="152">
        <v>71200</v>
      </c>
      <c r="G138" s="220"/>
    </row>
    <row r="139" spans="1:7" ht="65.25" customHeight="1">
      <c r="A139" s="31" t="s">
        <v>733</v>
      </c>
      <c r="B139" s="196" t="s">
        <v>6</v>
      </c>
      <c r="C139" s="196" t="s">
        <v>320</v>
      </c>
      <c r="D139" s="196" t="s">
        <v>734</v>
      </c>
      <c r="E139" s="198">
        <v>100</v>
      </c>
      <c r="F139" s="152">
        <v>2795</v>
      </c>
      <c r="G139" s="226"/>
    </row>
    <row r="140" spans="1:7" ht="78.75" customHeight="1">
      <c r="A140" s="31" t="s">
        <v>735</v>
      </c>
      <c r="B140" s="196" t="s">
        <v>6</v>
      </c>
      <c r="C140" s="196" t="s">
        <v>320</v>
      </c>
      <c r="D140" s="196" t="s">
        <v>736</v>
      </c>
      <c r="E140" s="198">
        <v>100</v>
      </c>
      <c r="F140" s="152">
        <v>229963.89</v>
      </c>
      <c r="G140" s="226"/>
    </row>
    <row r="141" spans="1:7" ht="78.75" customHeight="1">
      <c r="A141" s="130" t="s">
        <v>793</v>
      </c>
      <c r="B141" s="196" t="s">
        <v>6</v>
      </c>
      <c r="C141" s="196" t="s">
        <v>320</v>
      </c>
      <c r="D141" s="196" t="s">
        <v>790</v>
      </c>
      <c r="E141" s="198">
        <v>100</v>
      </c>
      <c r="F141" s="173">
        <v>2670</v>
      </c>
      <c r="G141" s="226"/>
    </row>
    <row r="142" spans="1:7" ht="78.75" customHeight="1">
      <c r="A142" s="31" t="s">
        <v>792</v>
      </c>
      <c r="B142" s="196" t="s">
        <v>6</v>
      </c>
      <c r="C142" s="196" t="s">
        <v>320</v>
      </c>
      <c r="D142" s="196" t="s">
        <v>791</v>
      </c>
      <c r="E142" s="198">
        <v>100</v>
      </c>
      <c r="F142" s="173">
        <v>50717</v>
      </c>
      <c r="G142" s="226"/>
    </row>
    <row r="143" spans="1:7" ht="54.75" customHeight="1">
      <c r="A143" s="130" t="s">
        <v>893</v>
      </c>
      <c r="B143" s="196" t="s">
        <v>6</v>
      </c>
      <c r="C143" s="196" t="s">
        <v>320</v>
      </c>
      <c r="D143" s="196" t="s">
        <v>737</v>
      </c>
      <c r="E143" s="198">
        <v>100</v>
      </c>
      <c r="F143" s="152">
        <v>325881</v>
      </c>
      <c r="G143" s="226"/>
    </row>
    <row r="144" spans="1:7" ht="56.25" customHeight="1">
      <c r="A144" s="130" t="s">
        <v>894</v>
      </c>
      <c r="B144" s="196" t="s">
        <v>6</v>
      </c>
      <c r="C144" s="196" t="s">
        <v>320</v>
      </c>
      <c r="D144" s="196" t="s">
        <v>738</v>
      </c>
      <c r="E144" s="198">
        <v>100</v>
      </c>
      <c r="F144" s="152">
        <v>106785</v>
      </c>
      <c r="G144" s="226"/>
    </row>
    <row r="145" spans="1:7" ht="54.75" customHeight="1">
      <c r="A145" s="31" t="s">
        <v>234</v>
      </c>
      <c r="B145" s="196" t="s">
        <v>6</v>
      </c>
      <c r="C145" s="196" t="s">
        <v>58</v>
      </c>
      <c r="D145" s="196" t="s">
        <v>137</v>
      </c>
      <c r="E145" s="198">
        <v>200</v>
      </c>
      <c r="F145" s="152">
        <v>23100</v>
      </c>
      <c r="G145" s="220"/>
    </row>
    <row r="146" spans="1:7" ht="39.75" customHeight="1">
      <c r="A146" s="132" t="s">
        <v>260</v>
      </c>
      <c r="B146" s="196" t="s">
        <v>6</v>
      </c>
      <c r="C146" s="196" t="s">
        <v>58</v>
      </c>
      <c r="D146" s="196" t="s">
        <v>262</v>
      </c>
      <c r="E146" s="198">
        <v>200</v>
      </c>
      <c r="F146" s="152">
        <v>194040</v>
      </c>
      <c r="G146" s="220"/>
    </row>
    <row r="147" spans="1:7" ht="41.25" customHeight="1">
      <c r="A147" s="132" t="s">
        <v>261</v>
      </c>
      <c r="B147" s="196" t="s">
        <v>6</v>
      </c>
      <c r="C147" s="196" t="s">
        <v>58</v>
      </c>
      <c r="D147" s="196" t="s">
        <v>262</v>
      </c>
      <c r="E147" s="198">
        <v>600</v>
      </c>
      <c r="F147" s="152">
        <v>450450</v>
      </c>
      <c r="G147" s="220"/>
    </row>
    <row r="148" spans="1:7" ht="42.75" customHeight="1">
      <c r="A148" s="31" t="s">
        <v>235</v>
      </c>
      <c r="B148" s="196" t="s">
        <v>6</v>
      </c>
      <c r="C148" s="196" t="s">
        <v>58</v>
      </c>
      <c r="D148" s="196" t="s">
        <v>142</v>
      </c>
      <c r="E148" s="198">
        <v>200</v>
      </c>
      <c r="F148" s="152">
        <v>10000</v>
      </c>
      <c r="G148" s="220"/>
    </row>
    <row r="149" spans="1:7" ht="28.5" customHeight="1">
      <c r="A149" s="31" t="s">
        <v>739</v>
      </c>
      <c r="B149" s="196" t="s">
        <v>6</v>
      </c>
      <c r="C149" s="196" t="s">
        <v>58</v>
      </c>
      <c r="D149" s="196" t="s">
        <v>142</v>
      </c>
      <c r="E149" s="198">
        <v>600</v>
      </c>
      <c r="F149" s="152">
        <v>40000</v>
      </c>
      <c r="G149" s="220"/>
    </row>
    <row r="150" spans="1:7" ht="38.25" customHeight="1">
      <c r="A150" s="120" t="s">
        <v>820</v>
      </c>
      <c r="B150" s="196" t="s">
        <v>6</v>
      </c>
      <c r="C150" s="196" t="s">
        <v>58</v>
      </c>
      <c r="D150" s="119">
        <v>1210100500</v>
      </c>
      <c r="E150" s="198">
        <v>200</v>
      </c>
      <c r="F150" s="152">
        <v>10000</v>
      </c>
      <c r="G150" s="220"/>
    </row>
    <row r="151" spans="1:7" ht="39" customHeight="1">
      <c r="A151" s="120" t="s">
        <v>822</v>
      </c>
      <c r="B151" s="196" t="s">
        <v>6</v>
      </c>
      <c r="C151" s="196" t="s">
        <v>58</v>
      </c>
      <c r="D151" s="119">
        <v>1210100500</v>
      </c>
      <c r="E151" s="198">
        <v>600</v>
      </c>
      <c r="F151" s="152">
        <v>10000</v>
      </c>
      <c r="G151" s="220"/>
    </row>
    <row r="152" spans="1:7" ht="28.5" customHeight="1">
      <c r="A152" s="120" t="s">
        <v>242</v>
      </c>
      <c r="B152" s="196" t="s">
        <v>6</v>
      </c>
      <c r="C152" s="196" t="s">
        <v>58</v>
      </c>
      <c r="D152" s="30">
        <v>1210100510</v>
      </c>
      <c r="E152" s="198">
        <v>200</v>
      </c>
      <c r="F152" s="152"/>
      <c r="G152" s="220"/>
    </row>
    <row r="153" spans="1:7" ht="28.5" customHeight="1">
      <c r="A153" s="120" t="s">
        <v>740</v>
      </c>
      <c r="B153" s="196" t="s">
        <v>6</v>
      </c>
      <c r="C153" s="196" t="s">
        <v>58</v>
      </c>
      <c r="D153" s="30">
        <v>1210100510</v>
      </c>
      <c r="E153" s="198">
        <v>600</v>
      </c>
      <c r="F153" s="152">
        <v>20000</v>
      </c>
      <c r="G153" s="220"/>
    </row>
    <row r="154" spans="1:7" ht="41.25" customHeight="1">
      <c r="A154" s="120" t="s">
        <v>493</v>
      </c>
      <c r="B154" s="196" t="s">
        <v>6</v>
      </c>
      <c r="C154" s="196" t="s">
        <v>58</v>
      </c>
      <c r="D154" s="30">
        <v>1210100520</v>
      </c>
      <c r="E154" s="198">
        <v>200</v>
      </c>
      <c r="F154" s="152"/>
      <c r="G154" s="220"/>
    </row>
    <row r="155" spans="1:7" ht="40.5" customHeight="1">
      <c r="A155" s="227" t="s">
        <v>761</v>
      </c>
      <c r="B155" s="196" t="s">
        <v>6</v>
      </c>
      <c r="C155" s="196" t="s">
        <v>58</v>
      </c>
      <c r="D155" s="30">
        <v>1210100520</v>
      </c>
      <c r="E155" s="198">
        <v>600</v>
      </c>
      <c r="F155" s="152">
        <v>10000</v>
      </c>
      <c r="G155" s="220"/>
    </row>
    <row r="156" spans="1:7" ht="29.25" customHeight="1">
      <c r="A156" s="31" t="s">
        <v>257</v>
      </c>
      <c r="B156" s="196" t="s">
        <v>6</v>
      </c>
      <c r="C156" s="196" t="s">
        <v>59</v>
      </c>
      <c r="D156" s="196" t="s">
        <v>99</v>
      </c>
      <c r="E156" s="198">
        <v>200</v>
      </c>
      <c r="F156" s="152">
        <v>45100</v>
      </c>
      <c r="G156" s="220"/>
    </row>
    <row r="157" spans="1:7" ht="29.25" customHeight="1">
      <c r="A157" s="31" t="s">
        <v>898</v>
      </c>
      <c r="B157" s="241" t="s">
        <v>6</v>
      </c>
      <c r="C157" s="241" t="s">
        <v>59</v>
      </c>
      <c r="D157" s="241" t="s">
        <v>99</v>
      </c>
      <c r="E157" s="242">
        <v>300</v>
      </c>
      <c r="F157" s="152">
        <v>50000</v>
      </c>
      <c r="G157" s="243"/>
    </row>
    <row r="158" spans="1:7" ht="39" customHeight="1">
      <c r="A158" s="31" t="s">
        <v>226</v>
      </c>
      <c r="B158" s="196" t="s">
        <v>6</v>
      </c>
      <c r="C158" s="196" t="s">
        <v>59</v>
      </c>
      <c r="D158" s="196" t="s">
        <v>206</v>
      </c>
      <c r="E158" s="198">
        <v>200</v>
      </c>
      <c r="F158" s="152">
        <v>346400</v>
      </c>
      <c r="G158" s="220"/>
    </row>
    <row r="159" spans="1:7" ht="41.25" customHeight="1">
      <c r="A159" s="31" t="s">
        <v>203</v>
      </c>
      <c r="B159" s="196" t="s">
        <v>6</v>
      </c>
      <c r="C159" s="196" t="s">
        <v>59</v>
      </c>
      <c r="D159" s="196" t="s">
        <v>206</v>
      </c>
      <c r="E159" s="198">
        <v>600</v>
      </c>
      <c r="F159" s="152">
        <v>40000</v>
      </c>
      <c r="G159" s="220"/>
    </row>
    <row r="160" spans="1:7" ht="42" customHeight="1">
      <c r="A160" s="31" t="s">
        <v>92</v>
      </c>
      <c r="B160" s="196" t="s">
        <v>6</v>
      </c>
      <c r="C160" s="196" t="s">
        <v>59</v>
      </c>
      <c r="D160" s="196" t="s">
        <v>115</v>
      </c>
      <c r="E160" s="198">
        <v>100</v>
      </c>
      <c r="F160" s="152">
        <v>6564700</v>
      </c>
      <c r="G160" s="220"/>
    </row>
    <row r="161" spans="1:7" ht="24.75" customHeight="1">
      <c r="A161" s="131" t="s">
        <v>231</v>
      </c>
      <c r="B161" s="196" t="s">
        <v>6</v>
      </c>
      <c r="C161" s="196" t="s">
        <v>59</v>
      </c>
      <c r="D161" s="196" t="s">
        <v>115</v>
      </c>
      <c r="E161" s="198">
        <v>200</v>
      </c>
      <c r="F161" s="152">
        <v>1385800</v>
      </c>
      <c r="G161" s="220"/>
    </row>
    <row r="162" spans="1:7" ht="18.75" customHeight="1">
      <c r="A162" s="131" t="s">
        <v>93</v>
      </c>
      <c r="B162" s="196" t="s">
        <v>6</v>
      </c>
      <c r="C162" s="196" t="s">
        <v>59</v>
      </c>
      <c r="D162" s="196" t="s">
        <v>115</v>
      </c>
      <c r="E162" s="198">
        <v>800</v>
      </c>
      <c r="F162" s="152">
        <v>1900</v>
      </c>
      <c r="G162" s="220"/>
    </row>
    <row r="163" spans="1:7" ht="39" customHeight="1">
      <c r="A163" s="130" t="s">
        <v>893</v>
      </c>
      <c r="B163" s="196" t="s">
        <v>6</v>
      </c>
      <c r="C163" s="196" t="s">
        <v>59</v>
      </c>
      <c r="D163" s="196" t="s">
        <v>731</v>
      </c>
      <c r="E163" s="198">
        <v>100</v>
      </c>
      <c r="F163" s="152">
        <v>98994</v>
      </c>
      <c r="G163" s="220"/>
    </row>
    <row r="164" spans="1:7" ht="52.5" customHeight="1">
      <c r="A164" s="130" t="s">
        <v>894</v>
      </c>
      <c r="B164" s="196" t="s">
        <v>6</v>
      </c>
      <c r="C164" s="196" t="s">
        <v>59</v>
      </c>
      <c r="D164" s="196" t="s">
        <v>732</v>
      </c>
      <c r="E164" s="198">
        <v>100</v>
      </c>
      <c r="F164" s="152">
        <v>296025</v>
      </c>
      <c r="G164" s="220"/>
    </row>
    <row r="165" spans="1:7" ht="54" customHeight="1">
      <c r="A165" s="31" t="s">
        <v>145</v>
      </c>
      <c r="B165" s="196" t="s">
        <v>6</v>
      </c>
      <c r="C165" s="196" t="s">
        <v>59</v>
      </c>
      <c r="D165" s="196" t="s">
        <v>149</v>
      </c>
      <c r="E165" s="198">
        <v>300</v>
      </c>
      <c r="F165" s="152">
        <v>24000</v>
      </c>
      <c r="G165" s="220"/>
    </row>
    <row r="166" spans="1:7" ht="30.75" customHeight="1">
      <c r="A166" s="31" t="s">
        <v>146</v>
      </c>
      <c r="B166" s="196" t="s">
        <v>6</v>
      </c>
      <c r="C166" s="196" t="s">
        <v>59</v>
      </c>
      <c r="D166" s="196" t="s">
        <v>150</v>
      </c>
      <c r="E166" s="198">
        <v>300</v>
      </c>
      <c r="F166" s="152">
        <v>126000</v>
      </c>
      <c r="G166" s="220"/>
    </row>
    <row r="167" spans="1:7" ht="30" customHeight="1">
      <c r="A167" s="31" t="s">
        <v>147</v>
      </c>
      <c r="B167" s="196" t="s">
        <v>6</v>
      </c>
      <c r="C167" s="196" t="s">
        <v>59</v>
      </c>
      <c r="D167" s="196" t="s">
        <v>151</v>
      </c>
      <c r="E167" s="198">
        <v>300</v>
      </c>
      <c r="F167" s="152">
        <v>120000</v>
      </c>
      <c r="G167" s="220"/>
    </row>
    <row r="168" spans="1:7" ht="42.75" customHeight="1">
      <c r="A168" s="31" t="s">
        <v>741</v>
      </c>
      <c r="B168" s="196" t="s">
        <v>6</v>
      </c>
      <c r="C168" s="196" t="s">
        <v>59</v>
      </c>
      <c r="D168" s="196" t="s">
        <v>332</v>
      </c>
      <c r="E168" s="198">
        <v>200</v>
      </c>
      <c r="F168" s="152">
        <v>135800</v>
      </c>
      <c r="G168" s="221">
        <v>26</v>
      </c>
    </row>
    <row r="169" spans="1:7" ht="57" customHeight="1">
      <c r="A169" s="31" t="s">
        <v>913</v>
      </c>
      <c r="B169" s="247" t="s">
        <v>6</v>
      </c>
      <c r="C169" s="247" t="s">
        <v>59</v>
      </c>
      <c r="D169" s="247" t="s">
        <v>333</v>
      </c>
      <c r="E169" s="248">
        <v>300</v>
      </c>
      <c r="F169" s="152">
        <v>20000</v>
      </c>
      <c r="G169" s="221"/>
    </row>
    <row r="170" spans="1:7" ht="41.25" customHeight="1">
      <c r="A170" s="31" t="s">
        <v>817</v>
      </c>
      <c r="B170" s="196" t="s">
        <v>6</v>
      </c>
      <c r="C170" s="196" t="s">
        <v>59</v>
      </c>
      <c r="D170" s="119">
        <v>1110100310</v>
      </c>
      <c r="E170" s="198">
        <v>200</v>
      </c>
      <c r="F170" s="152">
        <v>30000</v>
      </c>
      <c r="G170" s="221"/>
    </row>
    <row r="171" spans="1:7" ht="41.25" customHeight="1">
      <c r="A171" s="31" t="s">
        <v>814</v>
      </c>
      <c r="B171" s="196" t="s">
        <v>6</v>
      </c>
      <c r="C171" s="196" t="s">
        <v>59</v>
      </c>
      <c r="D171" s="119">
        <v>1110100310</v>
      </c>
      <c r="E171" s="198">
        <v>600</v>
      </c>
      <c r="F171" s="152">
        <v>70000</v>
      </c>
      <c r="G171" s="221"/>
    </row>
    <row r="172" spans="1:7" ht="52.5" customHeight="1">
      <c r="A172" s="31" t="s">
        <v>326</v>
      </c>
      <c r="B172" s="196" t="s">
        <v>6</v>
      </c>
      <c r="C172" s="196" t="s">
        <v>59</v>
      </c>
      <c r="D172" s="30">
        <v>4190000270</v>
      </c>
      <c r="E172" s="198">
        <v>100</v>
      </c>
      <c r="F172" s="152">
        <v>1307700</v>
      </c>
      <c r="G172" s="127">
        <v>861.8</v>
      </c>
    </row>
    <row r="173" spans="1:7" ht="30" customHeight="1">
      <c r="A173" s="31" t="s">
        <v>327</v>
      </c>
      <c r="B173" s="196" t="s">
        <v>6</v>
      </c>
      <c r="C173" s="196" t="s">
        <v>59</v>
      </c>
      <c r="D173" s="30">
        <v>4190000270</v>
      </c>
      <c r="E173" s="198">
        <v>200</v>
      </c>
      <c r="F173" s="152">
        <v>110000</v>
      </c>
      <c r="G173" s="127">
        <v>110</v>
      </c>
    </row>
    <row r="174" spans="1:7" ht="50.25" customHeight="1">
      <c r="A174" s="120" t="s">
        <v>497</v>
      </c>
      <c r="B174" s="196" t="s">
        <v>6</v>
      </c>
      <c r="C174" s="30">
        <v>1004</v>
      </c>
      <c r="D174" s="196" t="s">
        <v>106</v>
      </c>
      <c r="E174" s="198">
        <v>300</v>
      </c>
      <c r="F174" s="152">
        <v>380317.46</v>
      </c>
      <c r="G174" s="220"/>
    </row>
    <row r="175" spans="1:7" ht="27" customHeight="1">
      <c r="A175" s="31" t="s">
        <v>810</v>
      </c>
      <c r="B175" s="196" t="s">
        <v>6</v>
      </c>
      <c r="C175" s="196" t="s">
        <v>763</v>
      </c>
      <c r="D175" s="196" t="s">
        <v>179</v>
      </c>
      <c r="E175" s="198">
        <v>200</v>
      </c>
      <c r="F175" s="152">
        <v>77800</v>
      </c>
      <c r="G175" s="220"/>
    </row>
    <row r="176" spans="1:7" ht="24.75" customHeight="1">
      <c r="A176" s="133" t="s">
        <v>218</v>
      </c>
      <c r="B176" s="129" t="s">
        <v>217</v>
      </c>
      <c r="C176" s="134"/>
      <c r="D176" s="129"/>
      <c r="E176" s="199"/>
      <c r="F176" s="155">
        <f>F179+F185+F186+F188+F187+F177+F178+F181+F182+F183+F184+F180</f>
        <v>3751457</v>
      </c>
      <c r="G176" s="207" t="e">
        <f>#REF!+#REF!+G179+#REF!+G185+G186+#REF!+#REF!+#REF!+#REF!+G188+G187+#REF!</f>
        <v>#REF!</v>
      </c>
    </row>
    <row r="177" spans="1:7" ht="41.25" customHeight="1">
      <c r="A177" s="31" t="s">
        <v>796</v>
      </c>
      <c r="B177" s="196" t="s">
        <v>217</v>
      </c>
      <c r="C177" s="196" t="s">
        <v>48</v>
      </c>
      <c r="D177" s="196" t="s">
        <v>797</v>
      </c>
      <c r="E177" s="198">
        <v>200</v>
      </c>
      <c r="F177" s="152">
        <v>70000</v>
      </c>
      <c r="G177" s="228"/>
    </row>
    <row r="178" spans="1:7" ht="41.25" customHeight="1">
      <c r="A178" s="120" t="s">
        <v>809</v>
      </c>
      <c r="B178" s="196" t="s">
        <v>217</v>
      </c>
      <c r="C178" s="196" t="s">
        <v>64</v>
      </c>
      <c r="D178" s="151" t="s">
        <v>897</v>
      </c>
      <c r="E178" s="122">
        <v>400</v>
      </c>
      <c r="F178" s="152">
        <v>1073457</v>
      </c>
      <c r="G178" s="228"/>
    </row>
    <row r="179" spans="1:7" ht="41.25" customHeight="1">
      <c r="A179" s="31" t="s">
        <v>249</v>
      </c>
      <c r="B179" s="196" t="s">
        <v>217</v>
      </c>
      <c r="C179" s="196" t="s">
        <v>48</v>
      </c>
      <c r="D179" s="196" t="s">
        <v>303</v>
      </c>
      <c r="E179" s="198">
        <v>200</v>
      </c>
      <c r="F179" s="152">
        <v>206500</v>
      </c>
      <c r="G179" s="220"/>
    </row>
    <row r="180" spans="1:7" ht="28.5" customHeight="1">
      <c r="A180" s="120" t="s">
        <v>895</v>
      </c>
      <c r="B180" s="196" t="s">
        <v>217</v>
      </c>
      <c r="C180" s="196" t="s">
        <v>48</v>
      </c>
      <c r="D180" s="30">
        <v>1910100550</v>
      </c>
      <c r="E180" s="198">
        <v>200</v>
      </c>
      <c r="F180" s="173">
        <v>200000</v>
      </c>
      <c r="G180" s="220"/>
    </row>
    <row r="181" spans="1:7" ht="42.75" customHeight="1">
      <c r="A181" s="120" t="s">
        <v>795</v>
      </c>
      <c r="B181" s="196" t="s">
        <v>217</v>
      </c>
      <c r="C181" s="196" t="s">
        <v>58</v>
      </c>
      <c r="D181" s="196" t="s">
        <v>142</v>
      </c>
      <c r="E181" s="198">
        <v>200</v>
      </c>
      <c r="F181" s="152">
        <v>250000</v>
      </c>
      <c r="G181" s="220"/>
    </row>
    <row r="182" spans="1:7" ht="28.5" customHeight="1">
      <c r="A182" s="120" t="s">
        <v>242</v>
      </c>
      <c r="B182" s="196" t="s">
        <v>217</v>
      </c>
      <c r="C182" s="126" t="s">
        <v>58</v>
      </c>
      <c r="D182" s="30">
        <v>1210100510</v>
      </c>
      <c r="E182" s="198">
        <v>200</v>
      </c>
      <c r="F182" s="152">
        <v>80000</v>
      </c>
      <c r="G182" s="220"/>
    </row>
    <row r="183" spans="1:7" ht="39" customHeight="1">
      <c r="A183" s="31" t="s">
        <v>226</v>
      </c>
      <c r="B183" s="196" t="s">
        <v>217</v>
      </c>
      <c r="C183" s="196" t="s">
        <v>59</v>
      </c>
      <c r="D183" s="196" t="s">
        <v>206</v>
      </c>
      <c r="E183" s="198">
        <v>200</v>
      </c>
      <c r="F183" s="152">
        <v>90000</v>
      </c>
      <c r="G183" s="220"/>
    </row>
    <row r="184" spans="1:7" ht="39.75" customHeight="1">
      <c r="A184" s="31" t="s">
        <v>817</v>
      </c>
      <c r="B184" s="196" t="s">
        <v>217</v>
      </c>
      <c r="C184" s="196" t="s">
        <v>59</v>
      </c>
      <c r="D184" s="30">
        <v>1110100310</v>
      </c>
      <c r="E184" s="198">
        <v>200</v>
      </c>
      <c r="F184" s="152">
        <v>50000</v>
      </c>
      <c r="G184" s="220"/>
    </row>
    <row r="185" spans="1:7" ht="53.25" customHeight="1">
      <c r="A185" s="31" t="s">
        <v>213</v>
      </c>
      <c r="B185" s="196" t="s">
        <v>217</v>
      </c>
      <c r="C185" s="196" t="s">
        <v>219</v>
      </c>
      <c r="D185" s="196" t="s">
        <v>200</v>
      </c>
      <c r="E185" s="126" t="s">
        <v>7</v>
      </c>
      <c r="F185" s="152">
        <v>1356100</v>
      </c>
      <c r="G185" s="220"/>
    </row>
    <row r="186" spans="1:7" ht="30.75" customHeight="1">
      <c r="A186" s="31" t="s">
        <v>247</v>
      </c>
      <c r="B186" s="196" t="s">
        <v>217</v>
      </c>
      <c r="C186" s="196" t="s">
        <v>219</v>
      </c>
      <c r="D186" s="196" t="s">
        <v>200</v>
      </c>
      <c r="E186" s="126" t="s">
        <v>75</v>
      </c>
      <c r="F186" s="152">
        <v>150400</v>
      </c>
      <c r="G186" s="220"/>
    </row>
    <row r="187" spans="1:7" ht="30.75" customHeight="1">
      <c r="A187" s="31" t="s">
        <v>324</v>
      </c>
      <c r="B187" s="196" t="s">
        <v>217</v>
      </c>
      <c r="C187" s="196" t="s">
        <v>219</v>
      </c>
      <c r="D187" s="196" t="s">
        <v>200</v>
      </c>
      <c r="E187" s="126" t="s">
        <v>323</v>
      </c>
      <c r="F187" s="152">
        <v>5000</v>
      </c>
      <c r="G187" s="220"/>
    </row>
    <row r="188" spans="1:7" ht="26.25" customHeight="1">
      <c r="A188" s="31" t="s">
        <v>810</v>
      </c>
      <c r="B188" s="196" t="s">
        <v>217</v>
      </c>
      <c r="C188" s="196" t="s">
        <v>763</v>
      </c>
      <c r="D188" s="196" t="s">
        <v>179</v>
      </c>
      <c r="E188" s="198">
        <v>200</v>
      </c>
      <c r="F188" s="152">
        <v>220000</v>
      </c>
      <c r="G188" s="220"/>
    </row>
    <row r="189" spans="1:7" ht="23.25" customHeight="1">
      <c r="A189" s="229" t="s">
        <v>17</v>
      </c>
      <c r="B189" s="218"/>
      <c r="C189" s="218"/>
      <c r="D189" s="218"/>
      <c r="E189" s="218"/>
      <c r="F189" s="155">
        <f>F14+F62+F59+F105+F176</f>
        <v>209521056.07999998</v>
      </c>
      <c r="G189" s="207" t="e">
        <f>G14+G62+G59+G105+G176</f>
        <v>#REF!</v>
      </c>
    </row>
    <row r="190" spans="1:7" ht="15.75">
      <c r="A190" s="202"/>
    </row>
    <row r="191" spans="1:7" ht="15.75">
      <c r="A191" s="202"/>
    </row>
  </sheetData>
  <mergeCells count="15">
    <mergeCell ref="F11:F13"/>
    <mergeCell ref="A7:F7"/>
    <mergeCell ref="D1:G1"/>
    <mergeCell ref="D2:G2"/>
    <mergeCell ref="D3:G3"/>
    <mergeCell ref="D4:G4"/>
    <mergeCell ref="C5:G5"/>
    <mergeCell ref="E10:G10"/>
    <mergeCell ref="G11:G13"/>
    <mergeCell ref="A8:F8"/>
    <mergeCell ref="A11:A13"/>
    <mergeCell ref="B11:B13"/>
    <mergeCell ref="C11:C13"/>
    <mergeCell ref="D11:D13"/>
    <mergeCell ref="E11:E13"/>
  </mergeCells>
  <pageMargins left="0.9055118110236221" right="0.31496062992125984" top="0.35433070866141736" bottom="0.35433070866141736" header="0" footer="0"/>
  <pageSetup paperSize="9" scale="78" orientation="portrait" r:id="rId1"/>
  <rowBreaks count="5" manualBreakCount="5">
    <brk id="86" max="5" man="1"/>
    <brk id="107" max="5" man="1"/>
    <brk id="128" max="5" man="1"/>
    <brk id="145" max="5" man="1"/>
    <brk id="172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138"/>
  <sheetViews>
    <sheetView view="pageBreakPreview" topLeftCell="A125" zoomScaleSheetLayoutView="100" workbookViewId="0">
      <selection activeCell="H78" sqref="H78"/>
    </sheetView>
  </sheetViews>
  <sheetFormatPr defaultRowHeight="15"/>
  <cols>
    <col min="1" max="1" width="59" style="213" customWidth="1"/>
    <col min="2" max="2" width="5.140625" style="213" customWidth="1"/>
    <col min="3" max="3" width="4.85546875" style="213" customWidth="1"/>
    <col min="4" max="4" width="11.28515625" style="213" customWidth="1"/>
    <col min="5" max="5" width="4.7109375" style="213" customWidth="1"/>
    <col min="6" max="6" width="12.5703125" style="213" customWidth="1"/>
    <col min="7" max="7" width="0.140625" style="213" hidden="1" customWidth="1"/>
    <col min="8" max="8" width="12.28515625" style="213" customWidth="1"/>
    <col min="9" max="16384" width="9.140625" style="213"/>
  </cols>
  <sheetData>
    <row r="1" spans="1:8" ht="15.75">
      <c r="D1" s="332" t="s">
        <v>654</v>
      </c>
      <c r="E1" s="332"/>
      <c r="F1" s="332"/>
      <c r="G1" s="332"/>
      <c r="H1" s="332"/>
    </row>
    <row r="2" spans="1:8" ht="15.75">
      <c r="D2" s="332" t="s">
        <v>0</v>
      </c>
      <c r="E2" s="332"/>
      <c r="F2" s="332"/>
      <c r="G2" s="332"/>
      <c r="H2" s="332"/>
    </row>
    <row r="3" spans="1:8" ht="15.75">
      <c r="D3" s="332" t="s">
        <v>1</v>
      </c>
      <c r="E3" s="332"/>
      <c r="F3" s="332"/>
      <c r="G3" s="332"/>
      <c r="H3" s="332"/>
    </row>
    <row r="4" spans="1:8" ht="18.75">
      <c r="A4" s="214"/>
      <c r="D4" s="332" t="s">
        <v>2</v>
      </c>
      <c r="E4" s="332"/>
      <c r="F4" s="332"/>
      <c r="G4" s="332"/>
      <c r="H4" s="332"/>
    </row>
    <row r="5" spans="1:8" ht="18.75">
      <c r="A5" s="214"/>
      <c r="C5" s="332" t="s">
        <v>900</v>
      </c>
      <c r="D5" s="332"/>
      <c r="E5" s="332"/>
      <c r="F5" s="332"/>
      <c r="G5" s="332"/>
      <c r="H5" s="332"/>
    </row>
    <row r="6" spans="1:8" ht="18.75">
      <c r="A6" s="214"/>
    </row>
    <row r="7" spans="1:8">
      <c r="A7" s="365" t="s">
        <v>72</v>
      </c>
      <c r="B7" s="366"/>
      <c r="C7" s="366"/>
      <c r="D7" s="366"/>
      <c r="E7" s="366"/>
      <c r="F7" s="366"/>
    </row>
    <row r="8" spans="1:8">
      <c r="A8" s="365" t="s">
        <v>768</v>
      </c>
      <c r="B8" s="366"/>
      <c r="C8" s="366"/>
      <c r="D8" s="366"/>
      <c r="E8" s="366"/>
      <c r="F8" s="366"/>
    </row>
    <row r="9" spans="1:8" ht="15.75">
      <c r="A9" s="215"/>
    </row>
    <row r="10" spans="1:8" ht="15.75">
      <c r="A10" s="202"/>
      <c r="E10" s="367" t="s">
        <v>682</v>
      </c>
      <c r="F10" s="367"/>
      <c r="G10" s="367"/>
    </row>
    <row r="11" spans="1:8" ht="15" customHeight="1">
      <c r="A11" s="369"/>
      <c r="B11" s="369" t="s">
        <v>76</v>
      </c>
      <c r="C11" s="369" t="s">
        <v>66</v>
      </c>
      <c r="D11" s="364" t="s">
        <v>10</v>
      </c>
      <c r="E11" s="364" t="s">
        <v>67</v>
      </c>
      <c r="F11" s="374" t="s">
        <v>478</v>
      </c>
      <c r="G11" s="375"/>
      <c r="H11" s="376"/>
    </row>
    <row r="12" spans="1:8" ht="15" customHeight="1">
      <c r="A12" s="369"/>
      <c r="B12" s="369"/>
      <c r="C12" s="369"/>
      <c r="D12" s="364"/>
      <c r="E12" s="364"/>
      <c r="F12" s="372" t="s">
        <v>479</v>
      </c>
      <c r="G12" s="230"/>
      <c r="H12" s="370" t="s">
        <v>708</v>
      </c>
    </row>
    <row r="13" spans="1:8" ht="15" customHeight="1">
      <c r="A13" s="369"/>
      <c r="B13" s="369"/>
      <c r="C13" s="369"/>
      <c r="D13" s="364"/>
      <c r="E13" s="364"/>
      <c r="F13" s="373"/>
      <c r="G13" s="231"/>
      <c r="H13" s="371"/>
    </row>
    <row r="14" spans="1:8" ht="15.75">
      <c r="A14" s="216" t="s">
        <v>68</v>
      </c>
      <c r="B14" s="129" t="s">
        <v>70</v>
      </c>
      <c r="C14" s="217"/>
      <c r="D14" s="218"/>
      <c r="E14" s="218"/>
      <c r="F14" s="155">
        <f>F15+F16+F17+F18+F19+F20+F22+F23+F26+F27+F28+F29+F30+F31+F32+F33+F34+F35+F36+F37+F38+F40+F42+F43+F44+F45+F47+F48+F49+F50+F51+F52+F21+F24+F25+F46+F53+F41+F39</f>
        <v>34828337.960000001</v>
      </c>
      <c r="G14" s="155">
        <f t="shared" ref="G14:H14" si="0">G15+G16+G17+G18+G19+G20+G22+G23+G26+G27+G28+G29+G30+G31+G32+G33+G34+G35+G36+G37+G38+G40+G42+G43+G44+G45+G47+G48+G49+G50+G51+G52+G21+G24+G25+G46+G53+G41+G39</f>
        <v>1380950.6</v>
      </c>
      <c r="H14" s="155">
        <f t="shared" si="0"/>
        <v>33857737.960000001</v>
      </c>
    </row>
    <row r="15" spans="1:8" ht="66" customHeight="1">
      <c r="A15" s="118" t="s">
        <v>191</v>
      </c>
      <c r="B15" s="196" t="s">
        <v>70</v>
      </c>
      <c r="C15" s="219" t="s">
        <v>80</v>
      </c>
      <c r="D15" s="30">
        <v>4190000250</v>
      </c>
      <c r="E15" s="30">
        <v>100</v>
      </c>
      <c r="F15" s="152">
        <v>1417800</v>
      </c>
      <c r="G15" s="220"/>
      <c r="H15" s="152">
        <v>1417800</v>
      </c>
    </row>
    <row r="16" spans="1:8" ht="66.75" customHeight="1">
      <c r="A16" s="31" t="s">
        <v>192</v>
      </c>
      <c r="B16" s="196" t="s">
        <v>70</v>
      </c>
      <c r="C16" s="196" t="s">
        <v>45</v>
      </c>
      <c r="D16" s="30">
        <v>4190000280</v>
      </c>
      <c r="E16" s="198">
        <v>100</v>
      </c>
      <c r="F16" s="152">
        <v>12434700</v>
      </c>
      <c r="G16" s="220"/>
      <c r="H16" s="152">
        <v>12434700</v>
      </c>
    </row>
    <row r="17" spans="1:8" ht="39.75" customHeight="1">
      <c r="A17" s="31" t="s">
        <v>246</v>
      </c>
      <c r="B17" s="196" t="s">
        <v>70</v>
      </c>
      <c r="C17" s="196" t="s">
        <v>45</v>
      </c>
      <c r="D17" s="30">
        <v>4190000280</v>
      </c>
      <c r="E17" s="198">
        <v>200</v>
      </c>
      <c r="F17" s="152">
        <v>2263300</v>
      </c>
      <c r="G17" s="220"/>
      <c r="H17" s="152">
        <v>2263300</v>
      </c>
    </row>
    <row r="18" spans="1:8" ht="53.25" customHeight="1">
      <c r="A18" s="31" t="s">
        <v>18</v>
      </c>
      <c r="B18" s="196" t="s">
        <v>70</v>
      </c>
      <c r="C18" s="196" t="s">
        <v>45</v>
      </c>
      <c r="D18" s="30">
        <v>4190000280</v>
      </c>
      <c r="E18" s="198">
        <v>800</v>
      </c>
      <c r="F18" s="152">
        <v>25400</v>
      </c>
      <c r="G18" s="220"/>
      <c r="H18" s="152">
        <v>25400</v>
      </c>
    </row>
    <row r="19" spans="1:8" ht="76.5" customHeight="1">
      <c r="A19" s="120" t="s">
        <v>187</v>
      </c>
      <c r="B19" s="196" t="s">
        <v>70</v>
      </c>
      <c r="C19" s="196" t="s">
        <v>45</v>
      </c>
      <c r="D19" s="30">
        <v>1110180360</v>
      </c>
      <c r="E19" s="198">
        <v>100</v>
      </c>
      <c r="F19" s="152">
        <v>327300</v>
      </c>
      <c r="G19" s="220"/>
      <c r="H19" s="152">
        <v>327300</v>
      </c>
    </row>
    <row r="20" spans="1:8" ht="54" customHeight="1">
      <c r="A20" s="120" t="s">
        <v>241</v>
      </c>
      <c r="B20" s="196" t="s">
        <v>70</v>
      </c>
      <c r="C20" s="196" t="s">
        <v>45</v>
      </c>
      <c r="D20" s="30">
        <v>1110180360</v>
      </c>
      <c r="E20" s="198">
        <v>200</v>
      </c>
      <c r="F20" s="152">
        <v>35375</v>
      </c>
      <c r="G20" s="220"/>
      <c r="H20" s="152">
        <v>35375</v>
      </c>
    </row>
    <row r="21" spans="1:8" ht="48" customHeight="1">
      <c r="A21" s="150" t="s">
        <v>505</v>
      </c>
      <c r="B21" s="196" t="s">
        <v>70</v>
      </c>
      <c r="C21" s="196" t="s">
        <v>78</v>
      </c>
      <c r="D21" s="30">
        <v>4490051200</v>
      </c>
      <c r="E21" s="122">
        <v>200</v>
      </c>
      <c r="F21" s="152">
        <v>2010</v>
      </c>
      <c r="G21" s="220"/>
      <c r="H21" s="152">
        <v>2110</v>
      </c>
    </row>
    <row r="22" spans="1:8" ht="54.75" customHeight="1">
      <c r="A22" s="120" t="s">
        <v>335</v>
      </c>
      <c r="B22" s="196" t="s">
        <v>70</v>
      </c>
      <c r="C22" s="196" t="s">
        <v>48</v>
      </c>
      <c r="D22" s="196" t="s">
        <v>531</v>
      </c>
      <c r="E22" s="122">
        <v>200</v>
      </c>
      <c r="F22" s="152">
        <v>100000</v>
      </c>
      <c r="G22" s="232"/>
      <c r="H22" s="152">
        <v>100000</v>
      </c>
    </row>
    <row r="23" spans="1:8" ht="57" customHeight="1">
      <c r="A23" s="31" t="s">
        <v>543</v>
      </c>
      <c r="B23" s="196" t="s">
        <v>70</v>
      </c>
      <c r="C23" s="196" t="s">
        <v>48</v>
      </c>
      <c r="D23" s="196" t="s">
        <v>537</v>
      </c>
      <c r="E23" s="198">
        <v>200</v>
      </c>
      <c r="F23" s="152">
        <v>430000</v>
      </c>
      <c r="G23" s="220"/>
      <c r="H23" s="152"/>
    </row>
    <row r="24" spans="1:8" ht="39" customHeight="1">
      <c r="A24" s="144" t="s">
        <v>545</v>
      </c>
      <c r="B24" s="196" t="s">
        <v>70</v>
      </c>
      <c r="C24" s="196" t="s">
        <v>48</v>
      </c>
      <c r="D24" s="196" t="s">
        <v>544</v>
      </c>
      <c r="E24" s="198">
        <v>200</v>
      </c>
      <c r="F24" s="152">
        <v>200000</v>
      </c>
      <c r="G24" s="220"/>
      <c r="H24" s="152"/>
    </row>
    <row r="25" spans="1:8" ht="42" customHeight="1">
      <c r="A25" s="31" t="s">
        <v>659</v>
      </c>
      <c r="B25" s="196" t="s">
        <v>70</v>
      </c>
      <c r="C25" s="196" t="s">
        <v>48</v>
      </c>
      <c r="D25" s="121" t="s">
        <v>660</v>
      </c>
      <c r="E25" s="198">
        <v>200</v>
      </c>
      <c r="F25" s="152">
        <v>40000</v>
      </c>
      <c r="G25" s="233">
        <v>40</v>
      </c>
      <c r="H25" s="152"/>
    </row>
    <row r="26" spans="1:8" ht="51" customHeight="1">
      <c r="A26" s="120" t="s">
        <v>240</v>
      </c>
      <c r="B26" s="196" t="s">
        <v>70</v>
      </c>
      <c r="C26" s="196" t="s">
        <v>48</v>
      </c>
      <c r="D26" s="196" t="s">
        <v>540</v>
      </c>
      <c r="E26" s="198">
        <v>200</v>
      </c>
      <c r="F26" s="152">
        <v>460000</v>
      </c>
      <c r="G26" s="220"/>
      <c r="H26" s="152"/>
    </row>
    <row r="27" spans="1:8" ht="39" customHeight="1">
      <c r="A27" s="120" t="s">
        <v>243</v>
      </c>
      <c r="B27" s="196" t="s">
        <v>70</v>
      </c>
      <c r="C27" s="196" t="s">
        <v>48</v>
      </c>
      <c r="D27" s="30">
        <v>1410100700</v>
      </c>
      <c r="E27" s="198">
        <v>200</v>
      </c>
      <c r="F27" s="152">
        <v>20000</v>
      </c>
      <c r="G27" s="220"/>
      <c r="H27" s="152"/>
    </row>
    <row r="28" spans="1:8" ht="41.25" customHeight="1">
      <c r="A28" s="120" t="s">
        <v>255</v>
      </c>
      <c r="B28" s="196" t="s">
        <v>70</v>
      </c>
      <c r="C28" s="196" t="s">
        <v>48</v>
      </c>
      <c r="D28" s="30">
        <v>1410100710</v>
      </c>
      <c r="E28" s="198">
        <v>200</v>
      </c>
      <c r="F28" s="152">
        <v>30000</v>
      </c>
      <c r="G28" s="220"/>
      <c r="H28" s="152"/>
    </row>
    <row r="29" spans="1:8" ht="40.5" customHeight="1">
      <c r="A29" s="31" t="s">
        <v>826</v>
      </c>
      <c r="B29" s="196" t="s">
        <v>70</v>
      </c>
      <c r="C29" s="196" t="s">
        <v>48</v>
      </c>
      <c r="D29" s="30">
        <v>4290020100</v>
      </c>
      <c r="E29" s="198">
        <v>200</v>
      </c>
      <c r="F29" s="152">
        <v>2500000</v>
      </c>
      <c r="G29" s="220"/>
      <c r="H29" s="152">
        <v>2500000</v>
      </c>
    </row>
    <row r="30" spans="1:8" ht="26.25" customHeight="1">
      <c r="A30" s="31" t="s">
        <v>263</v>
      </c>
      <c r="B30" s="196" t="s">
        <v>70</v>
      </c>
      <c r="C30" s="196" t="s">
        <v>48</v>
      </c>
      <c r="D30" s="30">
        <v>4290020120</v>
      </c>
      <c r="E30" s="198">
        <v>800</v>
      </c>
      <c r="F30" s="152">
        <v>28500</v>
      </c>
      <c r="G30" s="220"/>
      <c r="H30" s="152">
        <v>28500</v>
      </c>
    </row>
    <row r="31" spans="1:8" ht="51" customHeight="1">
      <c r="A31" s="31" t="s">
        <v>249</v>
      </c>
      <c r="B31" s="196" t="s">
        <v>70</v>
      </c>
      <c r="C31" s="196" t="s">
        <v>48</v>
      </c>
      <c r="D31" s="30">
        <v>4290020140</v>
      </c>
      <c r="E31" s="198">
        <v>200</v>
      </c>
      <c r="F31" s="152">
        <v>100000</v>
      </c>
      <c r="G31" s="220"/>
      <c r="H31" s="152">
        <v>100000</v>
      </c>
    </row>
    <row r="32" spans="1:8" ht="40.5" customHeight="1">
      <c r="A32" s="31" t="s">
        <v>253</v>
      </c>
      <c r="B32" s="196" t="s">
        <v>70</v>
      </c>
      <c r="C32" s="196" t="s">
        <v>48</v>
      </c>
      <c r="D32" s="30">
        <v>4390080350</v>
      </c>
      <c r="E32" s="198">
        <v>200</v>
      </c>
      <c r="F32" s="152">
        <v>6571.8</v>
      </c>
      <c r="G32" s="220"/>
      <c r="H32" s="152">
        <v>6571.8</v>
      </c>
    </row>
    <row r="33" spans="1:8" ht="53.25" customHeight="1">
      <c r="A33" s="31" t="s">
        <v>250</v>
      </c>
      <c r="B33" s="196" t="s">
        <v>70</v>
      </c>
      <c r="C33" s="196" t="s">
        <v>50</v>
      </c>
      <c r="D33" s="30">
        <v>4290020150</v>
      </c>
      <c r="E33" s="198">
        <v>200</v>
      </c>
      <c r="F33" s="152">
        <v>1296300</v>
      </c>
      <c r="G33" s="220"/>
      <c r="H33" s="152">
        <v>1296300</v>
      </c>
    </row>
    <row r="34" spans="1:8" ht="93" customHeight="1">
      <c r="A34" s="31" t="s">
        <v>504</v>
      </c>
      <c r="B34" s="196" t="s">
        <v>70</v>
      </c>
      <c r="C34" s="196" t="s">
        <v>52</v>
      </c>
      <c r="D34" s="30">
        <v>4390080370</v>
      </c>
      <c r="E34" s="198">
        <v>200</v>
      </c>
      <c r="F34" s="152">
        <v>2978</v>
      </c>
      <c r="G34" s="220"/>
      <c r="H34" s="152">
        <v>2978</v>
      </c>
    </row>
    <row r="35" spans="1:8" ht="93.75" customHeight="1">
      <c r="A35" s="29" t="s">
        <v>281</v>
      </c>
      <c r="B35" s="196" t="s">
        <v>70</v>
      </c>
      <c r="C35" s="196" t="s">
        <v>53</v>
      </c>
      <c r="D35" s="30">
        <v>1620120300</v>
      </c>
      <c r="E35" s="198">
        <v>200</v>
      </c>
      <c r="F35" s="152">
        <v>250000</v>
      </c>
      <c r="G35" s="220"/>
      <c r="H35" s="152">
        <v>250000</v>
      </c>
    </row>
    <row r="36" spans="1:8" ht="64.5" customHeight="1">
      <c r="A36" s="29" t="s">
        <v>315</v>
      </c>
      <c r="B36" s="196" t="s">
        <v>70</v>
      </c>
      <c r="C36" s="196" t="s">
        <v>53</v>
      </c>
      <c r="D36" s="30">
        <v>1710120400</v>
      </c>
      <c r="E36" s="198">
        <v>200</v>
      </c>
      <c r="F36" s="152">
        <v>2303000</v>
      </c>
      <c r="G36" s="220"/>
      <c r="H36" s="152">
        <v>2303000</v>
      </c>
    </row>
    <row r="37" spans="1:8" ht="68.25" customHeight="1">
      <c r="A37" s="29" t="s">
        <v>299</v>
      </c>
      <c r="B37" s="196" t="s">
        <v>70</v>
      </c>
      <c r="C37" s="196" t="s">
        <v>53</v>
      </c>
      <c r="D37" s="30">
        <v>1720120410</v>
      </c>
      <c r="E37" s="198">
        <v>200</v>
      </c>
      <c r="F37" s="152">
        <v>3432403.16</v>
      </c>
      <c r="G37" s="220"/>
      <c r="H37" s="152">
        <v>3432403.16</v>
      </c>
    </row>
    <row r="38" spans="1:8" ht="51" customHeight="1">
      <c r="A38" s="120" t="s">
        <v>532</v>
      </c>
      <c r="B38" s="196" t="s">
        <v>70</v>
      </c>
      <c r="C38" s="196" t="s">
        <v>54</v>
      </c>
      <c r="D38" s="121" t="s">
        <v>549</v>
      </c>
      <c r="E38" s="198">
        <v>200</v>
      </c>
      <c r="F38" s="152">
        <v>763000</v>
      </c>
      <c r="G38" s="212">
        <v>1140000</v>
      </c>
      <c r="H38" s="152">
        <v>1140000</v>
      </c>
    </row>
    <row r="39" spans="1:8" ht="51" customHeight="1">
      <c r="A39" s="120" t="s">
        <v>888</v>
      </c>
      <c r="B39" s="196" t="s">
        <v>70</v>
      </c>
      <c r="C39" s="196" t="s">
        <v>54</v>
      </c>
      <c r="D39" s="121" t="s">
        <v>889</v>
      </c>
      <c r="E39" s="198">
        <v>200</v>
      </c>
      <c r="F39" s="152">
        <v>175000</v>
      </c>
      <c r="G39" s="152">
        <v>240000</v>
      </c>
      <c r="H39" s="152">
        <v>240000</v>
      </c>
    </row>
    <row r="40" spans="1:8" ht="42" customHeight="1">
      <c r="A40" s="120" t="s">
        <v>336</v>
      </c>
      <c r="B40" s="196" t="s">
        <v>70</v>
      </c>
      <c r="C40" s="196" t="s">
        <v>54</v>
      </c>
      <c r="D40" s="121" t="s">
        <v>551</v>
      </c>
      <c r="E40" s="198">
        <v>200</v>
      </c>
      <c r="F40" s="152">
        <v>550000</v>
      </c>
      <c r="G40" s="234" t="s">
        <v>319</v>
      </c>
      <c r="H40" s="152"/>
    </row>
    <row r="41" spans="1:8" ht="28.5" customHeight="1">
      <c r="A41" s="120" t="s">
        <v>785</v>
      </c>
      <c r="B41" s="196" t="s">
        <v>70</v>
      </c>
      <c r="C41" s="196" t="s">
        <v>54</v>
      </c>
      <c r="D41" s="121" t="s">
        <v>787</v>
      </c>
      <c r="E41" s="198">
        <v>200</v>
      </c>
      <c r="F41" s="152">
        <v>73800</v>
      </c>
      <c r="G41" s="235"/>
      <c r="H41" s="152"/>
    </row>
    <row r="42" spans="1:8" ht="57.75" customHeight="1">
      <c r="A42" s="118" t="s">
        <v>252</v>
      </c>
      <c r="B42" s="196" t="s">
        <v>70</v>
      </c>
      <c r="C42" s="196" t="s">
        <v>54</v>
      </c>
      <c r="D42" s="30">
        <v>4290020160</v>
      </c>
      <c r="E42" s="198">
        <v>200</v>
      </c>
      <c r="F42" s="152">
        <v>852900</v>
      </c>
      <c r="G42" s="220"/>
      <c r="H42" s="152">
        <v>1064000</v>
      </c>
    </row>
    <row r="43" spans="1:8" ht="41.25" customHeight="1">
      <c r="A43" s="31" t="s">
        <v>277</v>
      </c>
      <c r="B43" s="196" t="s">
        <v>70</v>
      </c>
      <c r="C43" s="196" t="s">
        <v>54</v>
      </c>
      <c r="D43" s="30">
        <v>4290020180</v>
      </c>
      <c r="E43" s="198">
        <v>200</v>
      </c>
      <c r="F43" s="152">
        <v>400000</v>
      </c>
      <c r="G43" s="220"/>
      <c r="H43" s="152">
        <v>400000</v>
      </c>
    </row>
    <row r="44" spans="1:8" ht="52.5" customHeight="1">
      <c r="A44" s="120" t="s">
        <v>298</v>
      </c>
      <c r="B44" s="196" t="s">
        <v>70</v>
      </c>
      <c r="C44" s="196" t="s">
        <v>301</v>
      </c>
      <c r="D44" s="196" t="s">
        <v>515</v>
      </c>
      <c r="E44" s="198">
        <v>200</v>
      </c>
      <c r="F44" s="152">
        <v>879900</v>
      </c>
      <c r="G44" s="220"/>
      <c r="H44" s="152">
        <v>879900</v>
      </c>
    </row>
    <row r="45" spans="1:8" ht="39">
      <c r="A45" s="120" t="s">
        <v>297</v>
      </c>
      <c r="B45" s="196" t="s">
        <v>70</v>
      </c>
      <c r="C45" s="196" t="s">
        <v>301</v>
      </c>
      <c r="D45" s="196" t="s">
        <v>516</v>
      </c>
      <c r="E45" s="198">
        <v>200</v>
      </c>
      <c r="F45" s="152">
        <v>143200</v>
      </c>
      <c r="G45" s="220"/>
      <c r="H45" s="152">
        <v>143200</v>
      </c>
    </row>
    <row r="46" spans="1:8" ht="39">
      <c r="A46" s="120" t="s">
        <v>296</v>
      </c>
      <c r="B46" s="196" t="s">
        <v>70</v>
      </c>
      <c r="C46" s="196" t="s">
        <v>300</v>
      </c>
      <c r="D46" s="196" t="s">
        <v>524</v>
      </c>
      <c r="E46" s="198">
        <v>200</v>
      </c>
      <c r="F46" s="152">
        <v>500000</v>
      </c>
      <c r="G46" s="220"/>
      <c r="H46" s="152">
        <v>500000</v>
      </c>
    </row>
    <row r="47" spans="1:8" ht="41.25" customHeight="1">
      <c r="A47" s="31" t="s">
        <v>338</v>
      </c>
      <c r="B47" s="196" t="s">
        <v>70</v>
      </c>
      <c r="C47" s="196" t="s">
        <v>302</v>
      </c>
      <c r="D47" s="252" t="s">
        <v>910</v>
      </c>
      <c r="E47" s="122">
        <v>200</v>
      </c>
      <c r="F47" s="152">
        <v>360600</v>
      </c>
      <c r="G47" s="232">
        <v>360.6</v>
      </c>
      <c r="H47" s="152">
        <v>360600</v>
      </c>
    </row>
    <row r="48" spans="1:8" ht="39">
      <c r="A48" s="120" t="s">
        <v>485</v>
      </c>
      <c r="B48" s="196" t="s">
        <v>70</v>
      </c>
      <c r="C48" s="126" t="s">
        <v>302</v>
      </c>
      <c r="D48" s="196" t="s">
        <v>519</v>
      </c>
      <c r="E48" s="198">
        <v>200</v>
      </c>
      <c r="F48" s="152">
        <v>529100</v>
      </c>
      <c r="G48" s="220"/>
      <c r="H48" s="152">
        <v>529100</v>
      </c>
    </row>
    <row r="49" spans="1:8" ht="29.25" customHeight="1">
      <c r="A49" s="120" t="s">
        <v>486</v>
      </c>
      <c r="B49" s="196" t="s">
        <v>70</v>
      </c>
      <c r="C49" s="126" t="s">
        <v>302</v>
      </c>
      <c r="D49" s="196" t="s">
        <v>520</v>
      </c>
      <c r="E49" s="198">
        <v>200</v>
      </c>
      <c r="F49" s="152">
        <v>358800</v>
      </c>
      <c r="G49" s="220"/>
      <c r="H49" s="152">
        <v>358800</v>
      </c>
    </row>
    <row r="50" spans="1:8" ht="40.5" customHeight="1">
      <c r="A50" s="120" t="s">
        <v>487</v>
      </c>
      <c r="B50" s="196" t="s">
        <v>70</v>
      </c>
      <c r="C50" s="126" t="s">
        <v>302</v>
      </c>
      <c r="D50" s="196" t="s">
        <v>527</v>
      </c>
      <c r="E50" s="198">
        <v>200</v>
      </c>
      <c r="F50" s="152">
        <v>150000</v>
      </c>
      <c r="G50" s="220"/>
      <c r="H50" s="152">
        <v>150000</v>
      </c>
    </row>
    <row r="51" spans="1:8" ht="42.75" customHeight="1">
      <c r="A51" s="120" t="s">
        <v>488</v>
      </c>
      <c r="B51" s="196" t="s">
        <v>70</v>
      </c>
      <c r="C51" s="126" t="s">
        <v>302</v>
      </c>
      <c r="D51" s="196" t="s">
        <v>528</v>
      </c>
      <c r="E51" s="198">
        <v>200</v>
      </c>
      <c r="F51" s="152">
        <v>50000</v>
      </c>
      <c r="G51" s="220"/>
      <c r="H51" s="152">
        <v>50000</v>
      </c>
    </row>
    <row r="52" spans="1:8" ht="43.5" customHeight="1">
      <c r="A52" s="118" t="s">
        <v>197</v>
      </c>
      <c r="B52" s="196" t="s">
        <v>70</v>
      </c>
      <c r="C52" s="196" t="s">
        <v>63</v>
      </c>
      <c r="D52" s="30">
        <v>4290007010</v>
      </c>
      <c r="E52" s="198">
        <v>300</v>
      </c>
      <c r="F52" s="152">
        <v>1316400</v>
      </c>
      <c r="G52" s="220"/>
      <c r="H52" s="152">
        <v>1516400</v>
      </c>
    </row>
    <row r="53" spans="1:8" ht="63.75" customHeight="1">
      <c r="A53" s="120" t="s">
        <v>766</v>
      </c>
      <c r="B53" s="196" t="s">
        <v>70</v>
      </c>
      <c r="C53" s="196" t="s">
        <v>268</v>
      </c>
      <c r="D53" s="196" t="s">
        <v>767</v>
      </c>
      <c r="E53" s="122">
        <v>300</v>
      </c>
      <c r="F53" s="152">
        <v>20000</v>
      </c>
      <c r="G53" s="220"/>
      <c r="H53" s="152"/>
    </row>
    <row r="54" spans="1:8" ht="15.75">
      <c r="A54" s="128" t="s">
        <v>69</v>
      </c>
      <c r="B54" s="129" t="s">
        <v>71</v>
      </c>
      <c r="C54" s="196"/>
      <c r="D54" s="30"/>
      <c r="E54" s="30"/>
      <c r="F54" s="223">
        <f>F55+F56</f>
        <v>1171000</v>
      </c>
      <c r="G54" s="220"/>
      <c r="H54" s="223">
        <f>H55+H56</f>
        <v>1171000</v>
      </c>
    </row>
    <row r="55" spans="1:8" ht="66" customHeight="1">
      <c r="A55" s="31" t="s">
        <v>190</v>
      </c>
      <c r="B55" s="196" t="s">
        <v>71</v>
      </c>
      <c r="C55" s="196" t="s">
        <v>44</v>
      </c>
      <c r="D55" s="30">
        <v>4090000270</v>
      </c>
      <c r="E55" s="198">
        <v>100</v>
      </c>
      <c r="F55" s="152">
        <v>1074600</v>
      </c>
      <c r="G55" s="220"/>
      <c r="H55" s="152">
        <v>1074600</v>
      </c>
    </row>
    <row r="56" spans="1:8" ht="42" customHeight="1">
      <c r="A56" s="31" t="s">
        <v>245</v>
      </c>
      <c r="B56" s="196" t="s">
        <v>71</v>
      </c>
      <c r="C56" s="196" t="s">
        <v>44</v>
      </c>
      <c r="D56" s="30">
        <v>4090000270</v>
      </c>
      <c r="E56" s="198">
        <v>200</v>
      </c>
      <c r="F56" s="152">
        <v>96400</v>
      </c>
      <c r="G56" s="220"/>
      <c r="H56" s="152">
        <v>96400</v>
      </c>
    </row>
    <row r="57" spans="1:8" ht="25.5">
      <c r="A57" s="128" t="s">
        <v>4</v>
      </c>
      <c r="B57" s="129" t="s">
        <v>5</v>
      </c>
      <c r="C57" s="196"/>
      <c r="D57" s="30"/>
      <c r="E57" s="30"/>
      <c r="F57" s="155">
        <f>F58+F59+F60+F61+F62+F63+F64+F65+F66+F67+F68+F69+F70+F71+F72+F73+F74+F75</f>
        <v>27479300</v>
      </c>
      <c r="G57" s="155">
        <f t="shared" ref="G57:H57" si="1">G58+G59+G60+G61+G62+G63+G64+G65+G66+G67+G68+G69+G70+G71+G72+G73+G74+G75</f>
        <v>6137167.5999999996</v>
      </c>
      <c r="H57" s="155">
        <f t="shared" si="1"/>
        <v>27213300</v>
      </c>
    </row>
    <row r="58" spans="1:8" ht="66.75" customHeight="1">
      <c r="A58" s="31" t="s">
        <v>194</v>
      </c>
      <c r="B58" s="196" t="s">
        <v>5</v>
      </c>
      <c r="C58" s="196" t="s">
        <v>46</v>
      </c>
      <c r="D58" s="30">
        <v>4190000290</v>
      </c>
      <c r="E58" s="198">
        <v>100</v>
      </c>
      <c r="F58" s="152">
        <v>3757300</v>
      </c>
      <c r="G58" s="233">
        <v>3167.6</v>
      </c>
      <c r="H58" s="152">
        <v>3757300</v>
      </c>
    </row>
    <row r="59" spans="1:8" ht="39" customHeight="1">
      <c r="A59" s="31" t="s">
        <v>248</v>
      </c>
      <c r="B59" s="196" t="s">
        <v>5</v>
      </c>
      <c r="C59" s="196" t="s">
        <v>46</v>
      </c>
      <c r="D59" s="30">
        <v>4190000290</v>
      </c>
      <c r="E59" s="198">
        <v>200</v>
      </c>
      <c r="F59" s="152">
        <v>205400</v>
      </c>
      <c r="G59" s="220"/>
      <c r="H59" s="152">
        <v>205400</v>
      </c>
    </row>
    <row r="60" spans="1:8" ht="30.75" customHeight="1">
      <c r="A60" s="31" t="s">
        <v>195</v>
      </c>
      <c r="B60" s="196" t="s">
        <v>5</v>
      </c>
      <c r="C60" s="196" t="s">
        <v>46</v>
      </c>
      <c r="D60" s="30">
        <v>4190000290</v>
      </c>
      <c r="E60" s="198">
        <v>800</v>
      </c>
      <c r="F60" s="152">
        <v>2000</v>
      </c>
      <c r="G60" s="220"/>
      <c r="H60" s="152">
        <v>2000</v>
      </c>
    </row>
    <row r="61" spans="1:8" ht="30" customHeight="1">
      <c r="A61" s="31" t="s">
        <v>196</v>
      </c>
      <c r="B61" s="196" t="s">
        <v>5</v>
      </c>
      <c r="C61" s="196" t="s">
        <v>47</v>
      </c>
      <c r="D61" s="30">
        <v>4290020090</v>
      </c>
      <c r="E61" s="198">
        <v>800</v>
      </c>
      <c r="F61" s="152">
        <v>6200000</v>
      </c>
      <c r="G61" s="212">
        <v>6134000</v>
      </c>
      <c r="H61" s="152">
        <v>6134000</v>
      </c>
    </row>
    <row r="62" spans="1:8" ht="51.75" customHeight="1">
      <c r="A62" s="31" t="s">
        <v>543</v>
      </c>
      <c r="B62" s="196" t="s">
        <v>5</v>
      </c>
      <c r="C62" s="196" t="s">
        <v>48</v>
      </c>
      <c r="D62" s="196" t="s">
        <v>537</v>
      </c>
      <c r="E62" s="198">
        <v>200</v>
      </c>
      <c r="F62" s="152">
        <v>200000</v>
      </c>
      <c r="G62" s="220"/>
      <c r="H62" s="152"/>
    </row>
    <row r="63" spans="1:8" ht="51.75" customHeight="1">
      <c r="A63" s="31" t="s">
        <v>19</v>
      </c>
      <c r="B63" s="196" t="s">
        <v>5</v>
      </c>
      <c r="C63" s="196" t="s">
        <v>50</v>
      </c>
      <c r="D63" s="30">
        <v>4290000300</v>
      </c>
      <c r="E63" s="198">
        <v>100</v>
      </c>
      <c r="F63" s="152">
        <v>2941200</v>
      </c>
      <c r="G63" s="220"/>
      <c r="H63" s="152">
        <v>2941200</v>
      </c>
    </row>
    <row r="64" spans="1:8" ht="51.75" customHeight="1">
      <c r="A64" s="31" t="s">
        <v>251</v>
      </c>
      <c r="B64" s="196" t="s">
        <v>5</v>
      </c>
      <c r="C64" s="196" t="s">
        <v>50</v>
      </c>
      <c r="D64" s="30">
        <v>4290000300</v>
      </c>
      <c r="E64" s="198">
        <v>200</v>
      </c>
      <c r="F64" s="152">
        <v>989400</v>
      </c>
      <c r="G64" s="220"/>
      <c r="H64" s="152">
        <v>989400</v>
      </c>
    </row>
    <row r="65" spans="1:8" ht="42" customHeight="1">
      <c r="A65" s="31" t="s">
        <v>20</v>
      </c>
      <c r="B65" s="196" t="s">
        <v>5</v>
      </c>
      <c r="C65" s="196" t="s">
        <v>50</v>
      </c>
      <c r="D65" s="30">
        <v>4290000300</v>
      </c>
      <c r="E65" s="198">
        <v>800</v>
      </c>
      <c r="F65" s="152">
        <v>31500</v>
      </c>
      <c r="G65" s="220"/>
      <c r="H65" s="152">
        <v>31500</v>
      </c>
    </row>
    <row r="66" spans="1:8" ht="54.75" customHeight="1">
      <c r="A66" s="120" t="s">
        <v>291</v>
      </c>
      <c r="B66" s="196" t="s">
        <v>5</v>
      </c>
      <c r="C66" s="196" t="s">
        <v>300</v>
      </c>
      <c r="D66" s="196" t="s">
        <v>523</v>
      </c>
      <c r="E66" s="198">
        <v>800</v>
      </c>
      <c r="F66" s="152">
        <v>5000000</v>
      </c>
      <c r="G66" s="220"/>
      <c r="H66" s="152">
        <v>5000000</v>
      </c>
    </row>
    <row r="67" spans="1:8" ht="81" customHeight="1">
      <c r="A67" s="31" t="s">
        <v>172</v>
      </c>
      <c r="B67" s="196" t="s">
        <v>5</v>
      </c>
      <c r="C67" s="196" t="s">
        <v>320</v>
      </c>
      <c r="D67" s="196" t="s">
        <v>174</v>
      </c>
      <c r="E67" s="198">
        <v>100</v>
      </c>
      <c r="F67" s="152">
        <v>1420200</v>
      </c>
      <c r="G67" s="220"/>
      <c r="H67" s="152">
        <v>1420200</v>
      </c>
    </row>
    <row r="68" spans="1:8" ht="55.5" customHeight="1">
      <c r="A68" s="31" t="s">
        <v>239</v>
      </c>
      <c r="B68" s="196" t="s">
        <v>5</v>
      </c>
      <c r="C68" s="196" t="s">
        <v>320</v>
      </c>
      <c r="D68" s="196" t="s">
        <v>174</v>
      </c>
      <c r="E68" s="198">
        <v>200</v>
      </c>
      <c r="F68" s="152">
        <v>77200</v>
      </c>
      <c r="G68" s="220"/>
      <c r="H68" s="152">
        <v>77200</v>
      </c>
    </row>
    <row r="69" spans="1:8" ht="38.25" customHeight="1">
      <c r="A69" s="31" t="s">
        <v>173</v>
      </c>
      <c r="B69" s="196" t="s">
        <v>5</v>
      </c>
      <c r="C69" s="196" t="s">
        <v>320</v>
      </c>
      <c r="D69" s="196" t="s">
        <v>174</v>
      </c>
      <c r="E69" s="198">
        <v>800</v>
      </c>
      <c r="F69" s="152">
        <v>400</v>
      </c>
      <c r="G69" s="220"/>
      <c r="H69" s="152">
        <v>400</v>
      </c>
    </row>
    <row r="70" spans="1:8" ht="77.25" customHeight="1">
      <c r="A70" s="31" t="s">
        <v>155</v>
      </c>
      <c r="B70" s="196" t="s">
        <v>5</v>
      </c>
      <c r="C70" s="196" t="s">
        <v>61</v>
      </c>
      <c r="D70" s="196" t="s">
        <v>159</v>
      </c>
      <c r="E70" s="198">
        <v>100</v>
      </c>
      <c r="F70" s="152">
        <v>2687500</v>
      </c>
      <c r="G70" s="220"/>
      <c r="H70" s="152">
        <v>2688500</v>
      </c>
    </row>
    <row r="71" spans="1:8" ht="52.5" customHeight="1">
      <c r="A71" s="31" t="s">
        <v>236</v>
      </c>
      <c r="B71" s="196" t="s">
        <v>5</v>
      </c>
      <c r="C71" s="196" t="s">
        <v>61</v>
      </c>
      <c r="D71" s="196" t="s">
        <v>159</v>
      </c>
      <c r="E71" s="198">
        <v>200</v>
      </c>
      <c r="F71" s="152">
        <v>2077600</v>
      </c>
      <c r="G71" s="220"/>
      <c r="H71" s="152">
        <v>2076600</v>
      </c>
    </row>
    <row r="72" spans="1:8" ht="42.75" customHeight="1">
      <c r="A72" s="31" t="s">
        <v>156</v>
      </c>
      <c r="B72" s="196" t="s">
        <v>5</v>
      </c>
      <c r="C72" s="196" t="s">
        <v>61</v>
      </c>
      <c r="D72" s="196" t="s">
        <v>159</v>
      </c>
      <c r="E72" s="198">
        <v>800</v>
      </c>
      <c r="F72" s="152">
        <v>25000</v>
      </c>
      <c r="G72" s="220"/>
      <c r="H72" s="152">
        <v>25000</v>
      </c>
    </row>
    <row r="73" spans="1:8" ht="38.25">
      <c r="A73" s="31" t="s">
        <v>237</v>
      </c>
      <c r="B73" s="196" t="s">
        <v>5</v>
      </c>
      <c r="C73" s="196" t="s">
        <v>61</v>
      </c>
      <c r="D73" s="196" t="s">
        <v>160</v>
      </c>
      <c r="E73" s="198">
        <v>200</v>
      </c>
      <c r="F73" s="152">
        <v>15000</v>
      </c>
      <c r="G73" s="220"/>
      <c r="H73" s="152">
        <v>15000</v>
      </c>
    </row>
    <row r="74" spans="1:8" ht="77.25" customHeight="1">
      <c r="A74" s="31" t="s">
        <v>489</v>
      </c>
      <c r="B74" s="196" t="s">
        <v>5</v>
      </c>
      <c r="C74" s="196" t="s">
        <v>61</v>
      </c>
      <c r="D74" s="121" t="s">
        <v>554</v>
      </c>
      <c r="E74" s="198">
        <v>100</v>
      </c>
      <c r="F74" s="152">
        <v>1451900</v>
      </c>
      <c r="G74" s="220"/>
      <c r="H74" s="152">
        <v>1453100</v>
      </c>
    </row>
    <row r="75" spans="1:8" ht="51">
      <c r="A75" s="31" t="s">
        <v>555</v>
      </c>
      <c r="B75" s="196" t="s">
        <v>5</v>
      </c>
      <c r="C75" s="196" t="s">
        <v>61</v>
      </c>
      <c r="D75" s="121" t="s">
        <v>554</v>
      </c>
      <c r="E75" s="198">
        <v>200</v>
      </c>
      <c r="F75" s="152">
        <v>397700</v>
      </c>
      <c r="G75" s="220"/>
      <c r="H75" s="152">
        <v>396500</v>
      </c>
    </row>
    <row r="76" spans="1:8" ht="25.5">
      <c r="A76" s="128" t="s">
        <v>77</v>
      </c>
      <c r="B76" s="129" t="s">
        <v>6</v>
      </c>
      <c r="C76" s="196"/>
      <c r="D76" s="196"/>
      <c r="E76" s="30"/>
      <c r="F76" s="155">
        <f>F77+F78+F79+F80+F81+F82+F83+F84+F85+F86+F87+F88+F89+F90+F91+F92+F93+F94+F95+F96+F97+F101+F102+F103+F111+F113+F114+F115+F116+F117+F118+F119+F120+F127+F98+F99+F100+F125+F126+F121+F104+F105+F106+F107+F108+F109+F110+F123+F124+F112+F122</f>
        <v>125977020.42</v>
      </c>
      <c r="G76" s="155">
        <f t="shared" ref="G76:H76" si="2">G77+G78+G79+G80+G81+G82+G83+G84+G85+G86+G87+G88+G89+G90+G91+G92+G93+G94+G95+G96+G97+G101+G102+G103+G111+G113+G114+G115+G116+G117+G118+G119+G120+G127+G98+G99+G100+G125+G126+G121+G104+G105+G106+G107+G108+G109+G110+G123+G124+G112+G122</f>
        <v>150997.79999999999</v>
      </c>
      <c r="H76" s="155">
        <f t="shared" si="2"/>
        <v>126867776.42</v>
      </c>
    </row>
    <row r="77" spans="1:8" ht="38.25">
      <c r="A77" s="31" t="s">
        <v>223</v>
      </c>
      <c r="B77" s="196" t="s">
        <v>6</v>
      </c>
      <c r="C77" s="196" t="s">
        <v>56</v>
      </c>
      <c r="D77" s="196" t="s">
        <v>96</v>
      </c>
      <c r="E77" s="198">
        <v>200</v>
      </c>
      <c r="F77" s="152">
        <v>600400</v>
      </c>
      <c r="G77" s="220"/>
      <c r="H77" s="152">
        <v>438600</v>
      </c>
    </row>
    <row r="78" spans="1:8" ht="114.75">
      <c r="A78" s="118" t="s">
        <v>496</v>
      </c>
      <c r="B78" s="196" t="s">
        <v>6</v>
      </c>
      <c r="C78" s="196" t="s">
        <v>56</v>
      </c>
      <c r="D78" s="196" t="s">
        <v>105</v>
      </c>
      <c r="E78" s="198">
        <v>200</v>
      </c>
      <c r="F78" s="152">
        <v>24438</v>
      </c>
      <c r="G78" s="220"/>
      <c r="H78" s="152">
        <v>24438</v>
      </c>
    </row>
    <row r="79" spans="1:8" ht="76.5">
      <c r="A79" s="31" t="s">
        <v>87</v>
      </c>
      <c r="B79" s="196" t="s">
        <v>6</v>
      </c>
      <c r="C79" s="196" t="s">
        <v>56</v>
      </c>
      <c r="D79" s="196" t="s">
        <v>111</v>
      </c>
      <c r="E79" s="198">
        <v>100</v>
      </c>
      <c r="F79" s="152">
        <v>1914000</v>
      </c>
      <c r="G79" s="220"/>
      <c r="H79" s="152">
        <v>1914000</v>
      </c>
    </row>
    <row r="80" spans="1:8" ht="51">
      <c r="A80" s="31" t="s">
        <v>227</v>
      </c>
      <c r="B80" s="196" t="s">
        <v>6</v>
      </c>
      <c r="C80" s="196" t="s">
        <v>56</v>
      </c>
      <c r="D80" s="196" t="s">
        <v>111</v>
      </c>
      <c r="E80" s="198">
        <v>200</v>
      </c>
      <c r="F80" s="152">
        <v>3460100</v>
      </c>
      <c r="G80" s="220"/>
      <c r="H80" s="152">
        <v>3460100</v>
      </c>
    </row>
    <row r="81" spans="1:8" ht="38.25">
      <c r="A81" s="31" t="s">
        <v>88</v>
      </c>
      <c r="B81" s="196" t="s">
        <v>6</v>
      </c>
      <c r="C81" s="196" t="s">
        <v>56</v>
      </c>
      <c r="D81" s="196" t="s">
        <v>111</v>
      </c>
      <c r="E81" s="198">
        <v>800</v>
      </c>
      <c r="F81" s="152">
        <v>27600</v>
      </c>
      <c r="G81" s="220"/>
      <c r="H81" s="152">
        <v>27600</v>
      </c>
    </row>
    <row r="82" spans="1:8" ht="38.25">
      <c r="A82" s="31" t="s">
        <v>228</v>
      </c>
      <c r="B82" s="196" t="s">
        <v>6</v>
      </c>
      <c r="C82" s="196" t="s">
        <v>56</v>
      </c>
      <c r="D82" s="196" t="s">
        <v>198</v>
      </c>
      <c r="E82" s="198">
        <v>200</v>
      </c>
      <c r="F82" s="152">
        <v>1511000</v>
      </c>
      <c r="G82" s="220"/>
      <c r="H82" s="152">
        <v>1511000</v>
      </c>
    </row>
    <row r="83" spans="1:8" ht="25.5">
      <c r="A83" s="31" t="s">
        <v>229</v>
      </c>
      <c r="B83" s="196" t="s">
        <v>6</v>
      </c>
      <c r="C83" s="196" t="s">
        <v>56</v>
      </c>
      <c r="D83" s="196" t="s">
        <v>207</v>
      </c>
      <c r="E83" s="198">
        <v>200</v>
      </c>
      <c r="F83" s="152">
        <v>981400</v>
      </c>
      <c r="G83" s="220"/>
      <c r="H83" s="152">
        <v>981400</v>
      </c>
    </row>
    <row r="84" spans="1:8" ht="153">
      <c r="A84" s="31" t="s">
        <v>500</v>
      </c>
      <c r="B84" s="196" t="s">
        <v>6</v>
      </c>
      <c r="C84" s="196" t="s">
        <v>56</v>
      </c>
      <c r="D84" s="196" t="s">
        <v>121</v>
      </c>
      <c r="E84" s="198">
        <v>100</v>
      </c>
      <c r="F84" s="152">
        <v>8023210</v>
      </c>
      <c r="G84" s="220"/>
      <c r="H84" s="152">
        <v>8400792</v>
      </c>
    </row>
    <row r="85" spans="1:8" ht="122.25" customHeight="1">
      <c r="A85" s="31" t="s">
        <v>499</v>
      </c>
      <c r="B85" s="196" t="s">
        <v>6</v>
      </c>
      <c r="C85" s="196" t="s">
        <v>56</v>
      </c>
      <c r="D85" s="196" t="s">
        <v>121</v>
      </c>
      <c r="E85" s="198">
        <v>200</v>
      </c>
      <c r="F85" s="152">
        <v>23265</v>
      </c>
      <c r="G85" s="220"/>
      <c r="H85" s="152">
        <v>23265</v>
      </c>
    </row>
    <row r="86" spans="1:8" ht="38.25">
      <c r="A86" s="31" t="s">
        <v>222</v>
      </c>
      <c r="B86" s="196" t="s">
        <v>6</v>
      </c>
      <c r="C86" s="196" t="s">
        <v>57</v>
      </c>
      <c r="D86" s="196" t="s">
        <v>95</v>
      </c>
      <c r="E86" s="198">
        <v>200</v>
      </c>
      <c r="F86" s="152">
        <v>1800000</v>
      </c>
      <c r="G86" s="220"/>
      <c r="H86" s="152">
        <v>800000</v>
      </c>
    </row>
    <row r="87" spans="1:8" ht="38.25">
      <c r="A87" s="31" t="s">
        <v>85</v>
      </c>
      <c r="B87" s="196" t="s">
        <v>6</v>
      </c>
      <c r="C87" s="196" t="s">
        <v>57</v>
      </c>
      <c r="D87" s="196" t="s">
        <v>95</v>
      </c>
      <c r="E87" s="198">
        <v>600</v>
      </c>
      <c r="F87" s="152">
        <v>2200000</v>
      </c>
      <c r="G87" s="220"/>
      <c r="H87" s="152">
        <v>1200000</v>
      </c>
    </row>
    <row r="88" spans="1:8" ht="76.5">
      <c r="A88" s="118" t="s">
        <v>225</v>
      </c>
      <c r="B88" s="196" t="s">
        <v>6</v>
      </c>
      <c r="C88" s="196" t="s">
        <v>57</v>
      </c>
      <c r="D88" s="196" t="s">
        <v>104</v>
      </c>
      <c r="E88" s="198">
        <v>200</v>
      </c>
      <c r="F88" s="152">
        <v>69428</v>
      </c>
      <c r="G88" s="220"/>
      <c r="H88" s="152">
        <v>69428</v>
      </c>
    </row>
    <row r="89" spans="1:8" ht="76.5">
      <c r="A89" s="31" t="s">
        <v>89</v>
      </c>
      <c r="B89" s="196" t="s">
        <v>6</v>
      </c>
      <c r="C89" s="196" t="s">
        <v>57</v>
      </c>
      <c r="D89" s="196" t="s">
        <v>114</v>
      </c>
      <c r="E89" s="198">
        <v>100</v>
      </c>
      <c r="F89" s="152">
        <v>908000</v>
      </c>
      <c r="G89" s="220"/>
      <c r="H89" s="152">
        <v>908000</v>
      </c>
    </row>
    <row r="90" spans="1:8" ht="51">
      <c r="A90" s="131" t="s">
        <v>230</v>
      </c>
      <c r="B90" s="196" t="s">
        <v>6</v>
      </c>
      <c r="C90" s="196" t="s">
        <v>57</v>
      </c>
      <c r="D90" s="196" t="s">
        <v>114</v>
      </c>
      <c r="E90" s="198">
        <v>200</v>
      </c>
      <c r="F90" s="152">
        <v>9948500</v>
      </c>
      <c r="G90" s="220"/>
      <c r="H90" s="152">
        <v>9948500</v>
      </c>
    </row>
    <row r="91" spans="1:8" ht="51">
      <c r="A91" s="131" t="s">
        <v>90</v>
      </c>
      <c r="B91" s="196" t="s">
        <v>6</v>
      </c>
      <c r="C91" s="196" t="s">
        <v>57</v>
      </c>
      <c r="D91" s="196" t="s">
        <v>114</v>
      </c>
      <c r="E91" s="198">
        <v>600</v>
      </c>
      <c r="F91" s="152">
        <v>18493010</v>
      </c>
      <c r="G91" s="220"/>
      <c r="H91" s="152">
        <v>18493010</v>
      </c>
    </row>
    <row r="92" spans="1:8" ht="38.25">
      <c r="A92" s="131" t="s">
        <v>91</v>
      </c>
      <c r="B92" s="196" t="s">
        <v>6</v>
      </c>
      <c r="C92" s="196" t="s">
        <v>57</v>
      </c>
      <c r="D92" s="196" t="s">
        <v>114</v>
      </c>
      <c r="E92" s="198">
        <v>800</v>
      </c>
      <c r="F92" s="152">
        <v>121300</v>
      </c>
      <c r="G92" s="220"/>
      <c r="H92" s="152">
        <v>121300</v>
      </c>
    </row>
    <row r="93" spans="1:8" ht="38.25">
      <c r="A93" s="31" t="s">
        <v>228</v>
      </c>
      <c r="B93" s="196" t="s">
        <v>6</v>
      </c>
      <c r="C93" s="196" t="s">
        <v>57</v>
      </c>
      <c r="D93" s="196" t="s">
        <v>116</v>
      </c>
      <c r="E93" s="198">
        <v>200</v>
      </c>
      <c r="F93" s="152">
        <v>886200</v>
      </c>
      <c r="G93" s="220"/>
      <c r="H93" s="152">
        <v>886200</v>
      </c>
    </row>
    <row r="94" spans="1:8" ht="25.5">
      <c r="A94" s="31" t="s">
        <v>229</v>
      </c>
      <c r="B94" s="196" t="s">
        <v>6</v>
      </c>
      <c r="C94" s="196" t="s">
        <v>57</v>
      </c>
      <c r="D94" s="196" t="s">
        <v>208</v>
      </c>
      <c r="E94" s="198">
        <v>200</v>
      </c>
      <c r="F94" s="152">
        <v>508400</v>
      </c>
      <c r="G94" s="220"/>
      <c r="H94" s="152">
        <v>508400</v>
      </c>
    </row>
    <row r="95" spans="1:8" ht="158.25" customHeight="1">
      <c r="A95" s="31" t="s">
        <v>258</v>
      </c>
      <c r="B95" s="196" t="s">
        <v>6</v>
      </c>
      <c r="C95" s="196" t="s">
        <v>57</v>
      </c>
      <c r="D95" s="196" t="s">
        <v>126</v>
      </c>
      <c r="E95" s="198">
        <v>100</v>
      </c>
      <c r="F95" s="152">
        <v>15733649</v>
      </c>
      <c r="G95" s="220"/>
      <c r="H95" s="152">
        <v>16491404</v>
      </c>
    </row>
    <row r="96" spans="1:8" ht="127.5">
      <c r="A96" s="31" t="s">
        <v>232</v>
      </c>
      <c r="B96" s="196" t="s">
        <v>6</v>
      </c>
      <c r="C96" s="196" t="s">
        <v>57</v>
      </c>
      <c r="D96" s="196" t="s">
        <v>126</v>
      </c>
      <c r="E96" s="198">
        <v>200</v>
      </c>
      <c r="F96" s="152">
        <v>156730</v>
      </c>
      <c r="G96" s="220"/>
      <c r="H96" s="152">
        <v>156730</v>
      </c>
    </row>
    <row r="97" spans="1:8" ht="129.75" customHeight="1">
      <c r="A97" s="131" t="s">
        <v>259</v>
      </c>
      <c r="B97" s="196" t="s">
        <v>6</v>
      </c>
      <c r="C97" s="196" t="s">
        <v>57</v>
      </c>
      <c r="D97" s="196" t="s">
        <v>126</v>
      </c>
      <c r="E97" s="198">
        <v>600</v>
      </c>
      <c r="F97" s="152">
        <v>42565782</v>
      </c>
      <c r="G97" s="225"/>
      <c r="H97" s="152">
        <v>44548101</v>
      </c>
    </row>
    <row r="98" spans="1:8" ht="63.75">
      <c r="A98" s="31" t="s">
        <v>130</v>
      </c>
      <c r="B98" s="196" t="s">
        <v>6</v>
      </c>
      <c r="C98" s="196" t="s">
        <v>320</v>
      </c>
      <c r="D98" s="196" t="s">
        <v>131</v>
      </c>
      <c r="E98" s="198">
        <v>100</v>
      </c>
      <c r="F98" s="152">
        <v>3123300</v>
      </c>
      <c r="G98" s="225"/>
      <c r="H98" s="152">
        <v>3123300</v>
      </c>
    </row>
    <row r="99" spans="1:8" ht="38.25">
      <c r="A99" s="31" t="s">
        <v>233</v>
      </c>
      <c r="B99" s="196" t="s">
        <v>6</v>
      </c>
      <c r="C99" s="196" t="s">
        <v>320</v>
      </c>
      <c r="D99" s="196" t="s">
        <v>131</v>
      </c>
      <c r="E99" s="198">
        <v>200</v>
      </c>
      <c r="F99" s="152">
        <v>564400</v>
      </c>
      <c r="G99" s="220"/>
      <c r="H99" s="152">
        <v>564400</v>
      </c>
    </row>
    <row r="100" spans="1:8" ht="28.5" customHeight="1">
      <c r="A100" s="31" t="s">
        <v>132</v>
      </c>
      <c r="B100" s="196" t="s">
        <v>6</v>
      </c>
      <c r="C100" s="196" t="s">
        <v>320</v>
      </c>
      <c r="D100" s="196" t="s">
        <v>131</v>
      </c>
      <c r="E100" s="198">
        <v>800</v>
      </c>
      <c r="F100" s="152">
        <v>71200</v>
      </c>
      <c r="G100" s="220"/>
      <c r="H100" s="152">
        <v>71200</v>
      </c>
    </row>
    <row r="101" spans="1:8" ht="63.75">
      <c r="A101" s="31" t="s">
        <v>234</v>
      </c>
      <c r="B101" s="196" t="s">
        <v>6</v>
      </c>
      <c r="C101" s="196" t="s">
        <v>58</v>
      </c>
      <c r="D101" s="196" t="s">
        <v>137</v>
      </c>
      <c r="E101" s="198">
        <v>200</v>
      </c>
      <c r="F101" s="152">
        <v>23100</v>
      </c>
      <c r="G101" s="220"/>
      <c r="H101" s="152">
        <v>23100</v>
      </c>
    </row>
    <row r="102" spans="1:8" ht="42" customHeight="1">
      <c r="A102" s="132" t="s">
        <v>260</v>
      </c>
      <c r="B102" s="196" t="s">
        <v>6</v>
      </c>
      <c r="C102" s="196" t="s">
        <v>58</v>
      </c>
      <c r="D102" s="196" t="s">
        <v>262</v>
      </c>
      <c r="E102" s="198">
        <v>200</v>
      </c>
      <c r="F102" s="152">
        <v>194040</v>
      </c>
      <c r="G102" s="220"/>
      <c r="H102" s="152">
        <v>194040</v>
      </c>
    </row>
    <row r="103" spans="1:8" ht="51.75">
      <c r="A103" s="132" t="s">
        <v>261</v>
      </c>
      <c r="B103" s="196" t="s">
        <v>6</v>
      </c>
      <c r="C103" s="196" t="s">
        <v>58</v>
      </c>
      <c r="D103" s="196" t="s">
        <v>262</v>
      </c>
      <c r="E103" s="198">
        <v>600</v>
      </c>
      <c r="F103" s="152">
        <v>450450</v>
      </c>
      <c r="G103" s="220"/>
      <c r="H103" s="152">
        <v>450450</v>
      </c>
    </row>
    <row r="104" spans="1:8" ht="51">
      <c r="A104" s="31" t="s">
        <v>235</v>
      </c>
      <c r="B104" s="196" t="s">
        <v>6</v>
      </c>
      <c r="C104" s="196" t="s">
        <v>58</v>
      </c>
      <c r="D104" s="196" t="s">
        <v>142</v>
      </c>
      <c r="E104" s="198">
        <v>200</v>
      </c>
      <c r="F104" s="152">
        <v>190000</v>
      </c>
      <c r="G104" s="220"/>
      <c r="H104" s="152">
        <v>190000</v>
      </c>
    </row>
    <row r="105" spans="1:8" ht="51.75">
      <c r="A105" s="120" t="s">
        <v>820</v>
      </c>
      <c r="B105" s="196" t="s">
        <v>6</v>
      </c>
      <c r="C105" s="196" t="s">
        <v>58</v>
      </c>
      <c r="D105" s="119">
        <v>1210100500</v>
      </c>
      <c r="E105" s="198">
        <v>200</v>
      </c>
      <c r="F105" s="152">
        <v>10000</v>
      </c>
      <c r="G105" s="212">
        <v>10000</v>
      </c>
      <c r="H105" s="152">
        <v>20000</v>
      </c>
    </row>
    <row r="106" spans="1:8" ht="51.75">
      <c r="A106" s="120" t="s">
        <v>821</v>
      </c>
      <c r="B106" s="196" t="s">
        <v>6</v>
      </c>
      <c r="C106" s="196" t="s">
        <v>58</v>
      </c>
      <c r="D106" s="119">
        <v>1210100500</v>
      </c>
      <c r="E106" s="198">
        <v>600</v>
      </c>
      <c r="F106" s="152">
        <v>10000</v>
      </c>
      <c r="G106" s="212">
        <v>20000</v>
      </c>
      <c r="H106" s="152">
        <v>20000</v>
      </c>
    </row>
    <row r="107" spans="1:8" ht="39">
      <c r="A107" s="120" t="s">
        <v>242</v>
      </c>
      <c r="B107" s="196" t="s">
        <v>6</v>
      </c>
      <c r="C107" s="196" t="s">
        <v>58</v>
      </c>
      <c r="D107" s="30">
        <v>1210100510</v>
      </c>
      <c r="E107" s="198">
        <v>200</v>
      </c>
      <c r="F107" s="152">
        <v>75000</v>
      </c>
      <c r="G107" s="212">
        <v>80000</v>
      </c>
      <c r="H107" s="152">
        <v>75000</v>
      </c>
    </row>
    <row r="108" spans="1:8" ht="39">
      <c r="A108" s="120" t="s">
        <v>740</v>
      </c>
      <c r="B108" s="196" t="s">
        <v>6</v>
      </c>
      <c r="C108" s="196" t="s">
        <v>58</v>
      </c>
      <c r="D108" s="30">
        <v>1210100510</v>
      </c>
      <c r="E108" s="198">
        <v>600</v>
      </c>
      <c r="F108" s="152">
        <v>20000</v>
      </c>
      <c r="G108" s="212">
        <v>20000</v>
      </c>
      <c r="H108" s="152">
        <v>20000</v>
      </c>
    </row>
    <row r="109" spans="1:8" ht="39">
      <c r="A109" s="120" t="s">
        <v>493</v>
      </c>
      <c r="B109" s="196" t="s">
        <v>6</v>
      </c>
      <c r="C109" s="196" t="s">
        <v>58</v>
      </c>
      <c r="D109" s="30">
        <v>1210100520</v>
      </c>
      <c r="E109" s="198">
        <v>200</v>
      </c>
      <c r="F109" s="152">
        <v>5000</v>
      </c>
      <c r="G109" s="212">
        <v>10000</v>
      </c>
      <c r="H109" s="152">
        <v>5000</v>
      </c>
    </row>
    <row r="110" spans="1:8" ht="51.75">
      <c r="A110" s="205" t="s">
        <v>761</v>
      </c>
      <c r="B110" s="196" t="s">
        <v>6</v>
      </c>
      <c r="C110" s="196" t="s">
        <v>58</v>
      </c>
      <c r="D110" s="30">
        <v>1210100520</v>
      </c>
      <c r="E110" s="198">
        <v>600</v>
      </c>
      <c r="F110" s="152">
        <v>10000</v>
      </c>
      <c r="G110" s="212">
        <v>10000</v>
      </c>
      <c r="H110" s="152">
        <v>10000</v>
      </c>
    </row>
    <row r="111" spans="1:8" ht="25.5">
      <c r="A111" s="31" t="s">
        <v>257</v>
      </c>
      <c r="B111" s="196" t="s">
        <v>6</v>
      </c>
      <c r="C111" s="196" t="s">
        <v>59</v>
      </c>
      <c r="D111" s="196" t="s">
        <v>99</v>
      </c>
      <c r="E111" s="198">
        <v>200</v>
      </c>
      <c r="F111" s="152">
        <v>45100</v>
      </c>
      <c r="G111" s="220"/>
      <c r="H111" s="152"/>
    </row>
    <row r="112" spans="1:8" ht="25.5">
      <c r="A112" s="31" t="s">
        <v>899</v>
      </c>
      <c r="B112" s="244" t="s">
        <v>6</v>
      </c>
      <c r="C112" s="244" t="s">
        <v>59</v>
      </c>
      <c r="D112" s="244" t="s">
        <v>99</v>
      </c>
      <c r="E112" s="245">
        <v>300</v>
      </c>
      <c r="F112" s="152">
        <v>50000</v>
      </c>
      <c r="G112" s="246"/>
      <c r="H112" s="152"/>
    </row>
    <row r="113" spans="1:8" ht="51">
      <c r="A113" s="31" t="s">
        <v>226</v>
      </c>
      <c r="B113" s="196" t="s">
        <v>6</v>
      </c>
      <c r="C113" s="196" t="s">
        <v>59</v>
      </c>
      <c r="D113" s="196" t="s">
        <v>206</v>
      </c>
      <c r="E113" s="198">
        <v>200</v>
      </c>
      <c r="F113" s="152">
        <v>436400</v>
      </c>
      <c r="G113" s="220"/>
      <c r="H113" s="152">
        <v>436400</v>
      </c>
    </row>
    <row r="114" spans="1:8" ht="51">
      <c r="A114" s="31" t="s">
        <v>203</v>
      </c>
      <c r="B114" s="196" t="s">
        <v>6</v>
      </c>
      <c r="C114" s="196" t="s">
        <v>59</v>
      </c>
      <c r="D114" s="196" t="s">
        <v>206</v>
      </c>
      <c r="E114" s="198">
        <v>600</v>
      </c>
      <c r="F114" s="152">
        <v>40000</v>
      </c>
      <c r="G114" s="220"/>
      <c r="H114" s="152">
        <v>40000</v>
      </c>
    </row>
    <row r="115" spans="1:8" ht="63.75">
      <c r="A115" s="31" t="s">
        <v>92</v>
      </c>
      <c r="B115" s="196" t="s">
        <v>6</v>
      </c>
      <c r="C115" s="196" t="s">
        <v>59</v>
      </c>
      <c r="D115" s="196" t="s">
        <v>115</v>
      </c>
      <c r="E115" s="198">
        <v>100</v>
      </c>
      <c r="F115" s="152">
        <v>6826400</v>
      </c>
      <c r="G115" s="220"/>
      <c r="H115" s="152">
        <v>6826400</v>
      </c>
    </row>
    <row r="116" spans="1:8" ht="38.25">
      <c r="A116" s="131" t="s">
        <v>231</v>
      </c>
      <c r="B116" s="196" t="s">
        <v>6</v>
      </c>
      <c r="C116" s="196" t="s">
        <v>59</v>
      </c>
      <c r="D116" s="196" t="s">
        <v>115</v>
      </c>
      <c r="E116" s="198">
        <v>200</v>
      </c>
      <c r="F116" s="152">
        <v>1385800</v>
      </c>
      <c r="G116" s="220"/>
      <c r="H116" s="152">
        <v>1385800</v>
      </c>
    </row>
    <row r="117" spans="1:8" ht="25.5">
      <c r="A117" s="131" t="s">
        <v>93</v>
      </c>
      <c r="B117" s="196" t="s">
        <v>6</v>
      </c>
      <c r="C117" s="196" t="s">
        <v>59</v>
      </c>
      <c r="D117" s="196" t="s">
        <v>115</v>
      </c>
      <c r="E117" s="198">
        <v>800</v>
      </c>
      <c r="F117" s="152">
        <v>1900</v>
      </c>
      <c r="G117" s="220"/>
      <c r="H117" s="152">
        <v>1900</v>
      </c>
    </row>
    <row r="118" spans="1:8" ht="51">
      <c r="A118" s="31" t="s">
        <v>145</v>
      </c>
      <c r="B118" s="196" t="s">
        <v>6</v>
      </c>
      <c r="C118" s="196" t="s">
        <v>59</v>
      </c>
      <c r="D118" s="196" t="s">
        <v>149</v>
      </c>
      <c r="E118" s="198">
        <v>300</v>
      </c>
      <c r="F118" s="152">
        <v>24000</v>
      </c>
      <c r="G118" s="220"/>
      <c r="H118" s="152">
        <v>24000</v>
      </c>
    </row>
    <row r="119" spans="1:8" ht="25.5">
      <c r="A119" s="31" t="s">
        <v>146</v>
      </c>
      <c r="B119" s="196" t="s">
        <v>6</v>
      </c>
      <c r="C119" s="196" t="s">
        <v>59</v>
      </c>
      <c r="D119" s="196" t="s">
        <v>150</v>
      </c>
      <c r="E119" s="198">
        <v>300</v>
      </c>
      <c r="F119" s="152">
        <v>126000</v>
      </c>
      <c r="G119" s="220"/>
      <c r="H119" s="152">
        <v>126000</v>
      </c>
    </row>
    <row r="120" spans="1:8" ht="25.5">
      <c r="A120" s="31" t="s">
        <v>147</v>
      </c>
      <c r="B120" s="196" t="s">
        <v>6</v>
      </c>
      <c r="C120" s="196" t="s">
        <v>59</v>
      </c>
      <c r="D120" s="196" t="s">
        <v>151</v>
      </c>
      <c r="E120" s="198">
        <v>300</v>
      </c>
      <c r="F120" s="152">
        <v>120000</v>
      </c>
      <c r="G120" s="220"/>
      <c r="H120" s="152">
        <v>120000</v>
      </c>
    </row>
    <row r="121" spans="1:8" ht="51">
      <c r="A121" s="31" t="s">
        <v>741</v>
      </c>
      <c r="B121" s="196" t="s">
        <v>6</v>
      </c>
      <c r="C121" s="196" t="s">
        <v>59</v>
      </c>
      <c r="D121" s="196" t="s">
        <v>332</v>
      </c>
      <c r="E121" s="198">
        <v>200</v>
      </c>
      <c r="F121" s="152">
        <v>60000</v>
      </c>
      <c r="G121" s="232">
        <v>26</v>
      </c>
      <c r="H121" s="152">
        <v>60000</v>
      </c>
    </row>
    <row r="122" spans="1:8" ht="63.75">
      <c r="A122" s="31" t="s">
        <v>913</v>
      </c>
      <c r="B122" s="255" t="s">
        <v>6</v>
      </c>
      <c r="C122" s="255" t="s">
        <v>59</v>
      </c>
      <c r="D122" s="255" t="s">
        <v>333</v>
      </c>
      <c r="E122" s="256">
        <v>300</v>
      </c>
      <c r="F122" s="152">
        <v>20000</v>
      </c>
      <c r="G122" s="232"/>
      <c r="H122" s="152">
        <v>20000</v>
      </c>
    </row>
    <row r="123" spans="1:8" ht="42.75" customHeight="1">
      <c r="A123" s="31" t="s">
        <v>812</v>
      </c>
      <c r="B123" s="196" t="s">
        <v>6</v>
      </c>
      <c r="C123" s="196" t="s">
        <v>59</v>
      </c>
      <c r="D123" s="119">
        <v>1110100310</v>
      </c>
      <c r="E123" s="198">
        <v>200</v>
      </c>
      <c r="F123" s="152">
        <v>100000</v>
      </c>
      <c r="G123" s="232"/>
      <c r="H123" s="152">
        <v>110000</v>
      </c>
    </row>
    <row r="124" spans="1:8" ht="39" customHeight="1">
      <c r="A124" s="31" t="s">
        <v>812</v>
      </c>
      <c r="B124" s="196" t="s">
        <v>6</v>
      </c>
      <c r="C124" s="196" t="s">
        <v>59</v>
      </c>
      <c r="D124" s="119">
        <v>1110100310</v>
      </c>
      <c r="E124" s="198">
        <v>600</v>
      </c>
      <c r="F124" s="152">
        <v>70000</v>
      </c>
      <c r="G124" s="232"/>
      <c r="H124" s="152">
        <v>70000</v>
      </c>
    </row>
    <row r="125" spans="1:8" ht="63.75">
      <c r="A125" s="31" t="s">
        <v>326</v>
      </c>
      <c r="B125" s="196" t="s">
        <v>6</v>
      </c>
      <c r="C125" s="196" t="s">
        <v>59</v>
      </c>
      <c r="D125" s="30">
        <v>4190000270</v>
      </c>
      <c r="E125" s="198">
        <v>100</v>
      </c>
      <c r="F125" s="152">
        <v>1307700</v>
      </c>
      <c r="G125" s="236">
        <v>861.8</v>
      </c>
      <c r="H125" s="152">
        <v>1307700</v>
      </c>
    </row>
    <row r="126" spans="1:8" ht="38.25">
      <c r="A126" s="31" t="s">
        <v>327</v>
      </c>
      <c r="B126" s="196" t="s">
        <v>6</v>
      </c>
      <c r="C126" s="196" t="s">
        <v>59</v>
      </c>
      <c r="D126" s="30">
        <v>4190000270</v>
      </c>
      <c r="E126" s="198">
        <v>200</v>
      </c>
      <c r="F126" s="152">
        <v>110000</v>
      </c>
      <c r="G126" s="236">
        <v>110</v>
      </c>
      <c r="H126" s="152">
        <v>110000</v>
      </c>
    </row>
    <row r="127" spans="1:8" ht="77.25">
      <c r="A127" s="120" t="s">
        <v>497</v>
      </c>
      <c r="B127" s="196" t="s">
        <v>6</v>
      </c>
      <c r="C127" s="30">
        <v>1004</v>
      </c>
      <c r="D127" s="196" t="s">
        <v>106</v>
      </c>
      <c r="E127" s="198">
        <v>300</v>
      </c>
      <c r="F127" s="152">
        <v>550818.42000000004</v>
      </c>
      <c r="G127" s="220"/>
      <c r="H127" s="152">
        <v>550818.42000000004</v>
      </c>
    </row>
    <row r="128" spans="1:8" ht="25.5">
      <c r="A128" s="133" t="s">
        <v>218</v>
      </c>
      <c r="B128" s="129" t="s">
        <v>217</v>
      </c>
      <c r="C128" s="134"/>
      <c r="D128" s="129"/>
      <c r="E128" s="199"/>
      <c r="F128" s="155">
        <f>F131+F132+F133+F135+F134+F129+F130</f>
        <v>5318371</v>
      </c>
      <c r="G128" s="155">
        <f t="shared" ref="G128:H128" si="3">G131+G132+G133+G135+G134+G129+G130</f>
        <v>80000</v>
      </c>
      <c r="H128" s="155">
        <f t="shared" si="3"/>
        <v>4274914</v>
      </c>
    </row>
    <row r="129" spans="1:8" ht="51">
      <c r="A129" s="31" t="s">
        <v>807</v>
      </c>
      <c r="B129" s="196" t="s">
        <v>217</v>
      </c>
      <c r="C129" s="196" t="s">
        <v>48</v>
      </c>
      <c r="D129" s="196" t="s">
        <v>797</v>
      </c>
      <c r="E129" s="122">
        <v>200</v>
      </c>
      <c r="F129" s="152">
        <v>80000</v>
      </c>
      <c r="G129" s="212">
        <v>80000</v>
      </c>
      <c r="H129" s="155">
        <v>80000</v>
      </c>
    </row>
    <row r="130" spans="1:8" ht="51.75">
      <c r="A130" s="120" t="s">
        <v>809</v>
      </c>
      <c r="B130" s="196" t="s">
        <v>217</v>
      </c>
      <c r="C130" s="196" t="s">
        <v>64</v>
      </c>
      <c r="D130" s="151" t="s">
        <v>897</v>
      </c>
      <c r="E130" s="122">
        <v>400</v>
      </c>
      <c r="F130" s="152">
        <v>3220371</v>
      </c>
      <c r="G130" s="220"/>
      <c r="H130" s="152">
        <v>2146914</v>
      </c>
    </row>
    <row r="131" spans="1:8" ht="51">
      <c r="A131" s="31" t="s">
        <v>249</v>
      </c>
      <c r="B131" s="196" t="s">
        <v>217</v>
      </c>
      <c r="C131" s="196" t="s">
        <v>48</v>
      </c>
      <c r="D131" s="196" t="s">
        <v>303</v>
      </c>
      <c r="E131" s="198">
        <v>200</v>
      </c>
      <c r="F131" s="152">
        <v>206500</v>
      </c>
      <c r="G131" s="220"/>
      <c r="H131" s="152">
        <v>206500</v>
      </c>
    </row>
    <row r="132" spans="1:8" ht="63.75">
      <c r="A132" s="31" t="s">
        <v>213</v>
      </c>
      <c r="B132" s="196" t="s">
        <v>217</v>
      </c>
      <c r="C132" s="196" t="s">
        <v>219</v>
      </c>
      <c r="D132" s="196" t="s">
        <v>200</v>
      </c>
      <c r="E132" s="126" t="s">
        <v>7</v>
      </c>
      <c r="F132" s="152">
        <v>1356100</v>
      </c>
      <c r="G132" s="220"/>
      <c r="H132" s="152">
        <v>1356100</v>
      </c>
    </row>
    <row r="133" spans="1:8" ht="38.25">
      <c r="A133" s="31" t="s">
        <v>247</v>
      </c>
      <c r="B133" s="196" t="s">
        <v>217</v>
      </c>
      <c r="C133" s="196" t="s">
        <v>219</v>
      </c>
      <c r="D133" s="196" t="s">
        <v>200</v>
      </c>
      <c r="E133" s="126" t="s">
        <v>75</v>
      </c>
      <c r="F133" s="152">
        <v>150400</v>
      </c>
      <c r="G133" s="220"/>
      <c r="H133" s="152">
        <v>150400</v>
      </c>
    </row>
    <row r="134" spans="1:8" ht="25.5">
      <c r="A134" s="31" t="s">
        <v>324</v>
      </c>
      <c r="B134" s="196" t="s">
        <v>217</v>
      </c>
      <c r="C134" s="196" t="s">
        <v>219</v>
      </c>
      <c r="D134" s="196" t="s">
        <v>200</v>
      </c>
      <c r="E134" s="126" t="s">
        <v>323</v>
      </c>
      <c r="F134" s="152">
        <v>5000</v>
      </c>
      <c r="G134" s="220"/>
      <c r="H134" s="152">
        <v>5000</v>
      </c>
    </row>
    <row r="135" spans="1:8" ht="36">
      <c r="A135" s="176" t="s">
        <v>811</v>
      </c>
      <c r="B135" s="196" t="s">
        <v>217</v>
      </c>
      <c r="C135" s="196" t="s">
        <v>763</v>
      </c>
      <c r="D135" s="196" t="s">
        <v>179</v>
      </c>
      <c r="E135" s="198">
        <v>200</v>
      </c>
      <c r="F135" s="152">
        <v>300000</v>
      </c>
      <c r="G135" s="220"/>
      <c r="H135" s="152">
        <v>330000</v>
      </c>
    </row>
    <row r="136" spans="1:8" ht="15.75">
      <c r="A136" s="229" t="s">
        <v>17</v>
      </c>
      <c r="B136" s="218"/>
      <c r="C136" s="218"/>
      <c r="D136" s="218"/>
      <c r="E136" s="218"/>
      <c r="F136" s="155">
        <f>F14+F57+F54+F76+F128</f>
        <v>194774029.38</v>
      </c>
      <c r="G136" s="237">
        <f>G14+G57+G54+G76+G128</f>
        <v>7749115.9999999991</v>
      </c>
      <c r="H136" s="155">
        <f>H14+H57+H54+H76+H128</f>
        <v>193384728.38</v>
      </c>
    </row>
    <row r="137" spans="1:8" ht="15.75">
      <c r="A137" s="202"/>
    </row>
    <row r="138" spans="1:8" ht="15.75">
      <c r="A138" s="202"/>
    </row>
  </sheetData>
  <mergeCells count="16">
    <mergeCell ref="H12:H13"/>
    <mergeCell ref="F12:F13"/>
    <mergeCell ref="F11:H11"/>
    <mergeCell ref="D1:H1"/>
    <mergeCell ref="D2:H2"/>
    <mergeCell ref="D3:H3"/>
    <mergeCell ref="D4:H4"/>
    <mergeCell ref="C5:H5"/>
    <mergeCell ref="A8:F8"/>
    <mergeCell ref="E10:G10"/>
    <mergeCell ref="A11:A13"/>
    <mergeCell ref="B11:B13"/>
    <mergeCell ref="C11:C13"/>
    <mergeCell ref="D11:D13"/>
    <mergeCell ref="E11:E13"/>
    <mergeCell ref="A7:F7"/>
  </mergeCells>
  <pageMargins left="0.7" right="0.7" top="0.75" bottom="0.75" header="0.3" footer="0.3"/>
  <pageSetup paperSize="9" scale="77" orientation="portrait" r:id="rId1"/>
  <rowBreaks count="2" manualBreakCount="2">
    <brk id="84" max="7" man="1"/>
    <brk id="9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19"/>
  <sheetViews>
    <sheetView view="pageBreakPreview" zoomScaleSheetLayoutView="100" workbookViewId="0">
      <selection activeCell="B4" sqref="B4:F4"/>
    </sheetView>
  </sheetViews>
  <sheetFormatPr defaultRowHeight="15"/>
  <cols>
    <col min="1" max="1" width="47.7109375" customWidth="1"/>
    <col min="2" max="2" width="11.5703125" customWidth="1"/>
    <col min="3" max="3" width="12.5703125" customWidth="1"/>
    <col min="5" max="5" width="3.42578125" customWidth="1"/>
    <col min="6" max="6" width="2.28515625" customWidth="1"/>
  </cols>
  <sheetData>
    <row r="1" spans="1:6" ht="15.75">
      <c r="A1" s="260" t="s">
        <v>633</v>
      </c>
      <c r="B1" s="260"/>
      <c r="C1" s="260"/>
      <c r="D1" s="260"/>
      <c r="E1" s="260"/>
      <c r="F1" s="260"/>
    </row>
    <row r="2" spans="1:6" ht="14.25" customHeight="1">
      <c r="A2" s="260" t="s">
        <v>452</v>
      </c>
      <c r="B2" s="260"/>
      <c r="C2" s="260"/>
      <c r="D2" s="260"/>
      <c r="E2" s="260"/>
      <c r="F2" s="260"/>
    </row>
    <row r="3" spans="1:6" ht="15" customHeight="1">
      <c r="A3" s="55"/>
      <c r="B3" s="55"/>
      <c r="C3" s="260" t="s">
        <v>1</v>
      </c>
      <c r="D3" s="260"/>
      <c r="E3" s="260"/>
      <c r="F3" s="260"/>
    </row>
    <row r="4" spans="1:6" ht="15" customHeight="1">
      <c r="A4" s="55"/>
      <c r="B4" s="260" t="s">
        <v>2</v>
      </c>
      <c r="C4" s="260"/>
      <c r="D4" s="260"/>
      <c r="E4" s="260"/>
      <c r="F4" s="260"/>
    </row>
    <row r="5" spans="1:6" ht="15.75">
      <c r="A5" s="260" t="s">
        <v>900</v>
      </c>
      <c r="B5" s="260"/>
      <c r="C5" s="260"/>
      <c r="D5" s="260"/>
      <c r="E5" s="260"/>
      <c r="F5" s="260"/>
    </row>
    <row r="6" spans="1:6" ht="15.75">
      <c r="A6" s="83"/>
      <c r="B6" s="83"/>
      <c r="C6" s="83"/>
    </row>
    <row r="7" spans="1:6" ht="15.75">
      <c r="A7" s="84"/>
      <c r="B7" s="84"/>
      <c r="C7" s="84"/>
    </row>
    <row r="8" spans="1:6" ht="15.75">
      <c r="A8" s="286" t="s">
        <v>634</v>
      </c>
      <c r="B8" s="286"/>
      <c r="C8" s="286"/>
      <c r="D8" s="377"/>
      <c r="E8" s="377"/>
      <c r="F8" s="377"/>
    </row>
    <row r="9" spans="1:6" ht="15.75">
      <c r="A9" s="286" t="s">
        <v>769</v>
      </c>
      <c r="B9" s="286"/>
      <c r="C9" s="286"/>
      <c r="D9" s="378"/>
      <c r="E9" s="378"/>
      <c r="F9" s="378"/>
    </row>
    <row r="10" spans="1:6" ht="15.75">
      <c r="A10" s="286"/>
      <c r="B10" s="286"/>
      <c r="C10" s="286"/>
      <c r="D10" s="377"/>
      <c r="E10" s="377"/>
      <c r="F10" s="377"/>
    </row>
    <row r="11" spans="1:6" ht="15.75">
      <c r="A11" s="280" t="s">
        <v>682</v>
      </c>
      <c r="B11" s="280"/>
      <c r="C11" s="280"/>
      <c r="D11" s="326"/>
      <c r="E11" s="326"/>
      <c r="F11" s="326"/>
    </row>
    <row r="12" spans="1:6" ht="46.5" customHeight="1">
      <c r="A12" s="379" t="s">
        <v>635</v>
      </c>
      <c r="B12" s="162" t="s">
        <v>457</v>
      </c>
      <c r="C12" s="162" t="s">
        <v>479</v>
      </c>
      <c r="D12" s="269" t="s">
        <v>708</v>
      </c>
      <c r="E12" s="269"/>
      <c r="F12" s="269"/>
    </row>
    <row r="13" spans="1:6">
      <c r="A13" s="379"/>
      <c r="B13" s="85"/>
      <c r="C13" s="85"/>
      <c r="D13" s="269"/>
      <c r="E13" s="269"/>
      <c r="F13" s="269"/>
    </row>
    <row r="14" spans="1:6" ht="21.75" customHeight="1">
      <c r="A14" s="23" t="s">
        <v>636</v>
      </c>
      <c r="B14" s="64">
        <v>0</v>
      </c>
      <c r="C14" s="64">
        <v>0</v>
      </c>
      <c r="D14" s="269">
        <v>0</v>
      </c>
      <c r="E14" s="269"/>
      <c r="F14" s="269"/>
    </row>
    <row r="15" spans="1:6" ht="25.5" customHeight="1">
      <c r="A15" s="26" t="s">
        <v>637</v>
      </c>
      <c r="B15" s="86">
        <v>0</v>
      </c>
      <c r="C15" s="86">
        <v>0</v>
      </c>
      <c r="D15" s="324">
        <v>0</v>
      </c>
      <c r="E15" s="324"/>
      <c r="F15" s="324"/>
    </row>
    <row r="16" spans="1:6" ht="23.25" customHeight="1">
      <c r="A16" s="26" t="s">
        <v>638</v>
      </c>
      <c r="B16" s="86">
        <v>0</v>
      </c>
      <c r="C16" s="86">
        <v>0</v>
      </c>
      <c r="D16" s="324">
        <v>0</v>
      </c>
      <c r="E16" s="324"/>
      <c r="F16" s="324"/>
    </row>
    <row r="17" spans="1:6" ht="35.25" customHeight="1">
      <c r="A17" s="379" t="s">
        <v>639</v>
      </c>
      <c r="B17" s="64">
        <v>0</v>
      </c>
      <c r="C17" s="64">
        <v>0</v>
      </c>
      <c r="D17" s="269">
        <v>0</v>
      </c>
      <c r="E17" s="269"/>
      <c r="F17" s="269"/>
    </row>
    <row r="18" spans="1:6" hidden="1">
      <c r="A18" s="379"/>
      <c r="B18" s="60"/>
      <c r="C18" s="60"/>
      <c r="D18" s="60">
        <v>0</v>
      </c>
      <c r="E18" s="60">
        <v>0</v>
      </c>
      <c r="F18" s="60">
        <v>0</v>
      </c>
    </row>
    <row r="19" spans="1:6" ht="25.5">
      <c r="A19" s="26" t="s">
        <v>640</v>
      </c>
      <c r="B19" s="86">
        <v>0</v>
      </c>
      <c r="C19" s="86">
        <v>0</v>
      </c>
      <c r="D19" s="324">
        <v>0</v>
      </c>
      <c r="E19" s="324"/>
      <c r="F19" s="324"/>
    </row>
  </sheetData>
  <mergeCells count="17">
    <mergeCell ref="D15:F15"/>
    <mergeCell ref="D16:F16"/>
    <mergeCell ref="A17:A18"/>
    <mergeCell ref="D17:F17"/>
    <mergeCell ref="D19:F19"/>
    <mergeCell ref="D14:F14"/>
    <mergeCell ref="A1:F1"/>
    <mergeCell ref="A2:F2"/>
    <mergeCell ref="C3:F3"/>
    <mergeCell ref="B4:F4"/>
    <mergeCell ref="A5:F5"/>
    <mergeCell ref="A8:F8"/>
    <mergeCell ref="A9:F9"/>
    <mergeCell ref="A10:F10"/>
    <mergeCell ref="A11:F11"/>
    <mergeCell ref="A12:A13"/>
    <mergeCell ref="D12:F1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6"/>
  <sheetViews>
    <sheetView tabSelected="1" view="pageBreakPreview" zoomScaleSheetLayoutView="100" workbookViewId="0">
      <selection activeCell="M8" sqref="M8"/>
    </sheetView>
  </sheetViews>
  <sheetFormatPr defaultRowHeight="15"/>
  <cols>
    <col min="1" max="1" width="4.5703125" customWidth="1"/>
    <col min="2" max="2" width="14.7109375" customWidth="1"/>
    <col min="3" max="3" width="14.85546875" customWidth="1"/>
    <col min="5" max="5" width="6.5703125" customWidth="1"/>
    <col min="6" max="6" width="3.7109375" hidden="1" customWidth="1"/>
    <col min="7" max="7" width="9.140625" hidden="1" customWidth="1"/>
    <col min="8" max="8" width="12.7109375" customWidth="1"/>
    <col min="9" max="9" width="11.7109375" customWidth="1"/>
    <col min="10" max="10" width="10.85546875" customWidth="1"/>
  </cols>
  <sheetData>
    <row r="1" spans="1:10" ht="15.75" customHeight="1">
      <c r="A1" s="2"/>
      <c r="H1" s="260" t="s">
        <v>641</v>
      </c>
      <c r="I1" s="260"/>
      <c r="J1" s="260"/>
    </row>
    <row r="2" spans="1:10" ht="14.25" customHeight="1">
      <c r="A2" s="2"/>
      <c r="H2" s="260" t="s">
        <v>642</v>
      </c>
      <c r="I2" s="260"/>
      <c r="J2" s="260"/>
    </row>
    <row r="3" spans="1:10" ht="15" customHeight="1">
      <c r="A3" s="2"/>
      <c r="H3" s="260" t="s">
        <v>643</v>
      </c>
      <c r="I3" s="260"/>
      <c r="J3" s="260"/>
    </row>
    <row r="4" spans="1:10" ht="16.5" customHeight="1">
      <c r="A4" s="87"/>
      <c r="H4" s="260" t="s">
        <v>644</v>
      </c>
      <c r="I4" s="260"/>
      <c r="J4" s="260"/>
    </row>
    <row r="5" spans="1:10" ht="16.5" customHeight="1">
      <c r="A5" s="87"/>
      <c r="H5" s="260" t="s">
        <v>902</v>
      </c>
      <c r="I5" s="260"/>
      <c r="J5" s="260"/>
    </row>
    <row r="6" spans="1:10" ht="19.5">
      <c r="A6" s="87"/>
      <c r="H6" s="67"/>
      <c r="I6" s="67"/>
      <c r="J6" s="67"/>
    </row>
    <row r="7" spans="1:10">
      <c r="A7" s="286" t="s">
        <v>645</v>
      </c>
      <c r="B7" s="329"/>
      <c r="C7" s="329"/>
      <c r="D7" s="329"/>
      <c r="E7" s="329"/>
      <c r="F7" s="329"/>
      <c r="G7" s="329"/>
      <c r="H7" s="329"/>
      <c r="I7" s="329"/>
      <c r="J7" s="329"/>
    </row>
    <row r="8" spans="1:10" ht="35.25" customHeight="1">
      <c r="A8" s="286" t="s">
        <v>770</v>
      </c>
      <c r="B8" s="329"/>
      <c r="C8" s="329"/>
      <c r="D8" s="329"/>
      <c r="E8" s="329"/>
      <c r="F8" s="329"/>
      <c r="G8" s="329"/>
      <c r="H8" s="329"/>
      <c r="I8" s="329"/>
      <c r="J8" s="329"/>
    </row>
    <row r="9" spans="1:10" ht="15.75">
      <c r="A9" s="380" t="s">
        <v>771</v>
      </c>
      <c r="B9" s="380"/>
      <c r="C9" s="380"/>
      <c r="D9" s="380"/>
      <c r="E9" s="380"/>
      <c r="F9" s="380"/>
      <c r="G9" s="380"/>
      <c r="H9" s="380"/>
      <c r="I9" s="380"/>
      <c r="J9" s="380"/>
    </row>
    <row r="10" spans="1:10" ht="15.75">
      <c r="A10" s="88"/>
    </row>
    <row r="11" spans="1:10" ht="15.75">
      <c r="A11" s="88"/>
    </row>
    <row r="12" spans="1:10" ht="31.5" customHeight="1">
      <c r="A12" s="381" t="s">
        <v>772</v>
      </c>
      <c r="B12" s="382"/>
      <c r="C12" s="382"/>
      <c r="D12" s="382"/>
      <c r="E12" s="382"/>
      <c r="F12" s="382"/>
      <c r="G12" s="382"/>
      <c r="H12" s="382"/>
      <c r="I12" s="382"/>
      <c r="J12" s="382"/>
    </row>
    <row r="13" spans="1:10" ht="15.75">
      <c r="A13" s="89"/>
    </row>
    <row r="14" spans="1:10" ht="77.25" customHeight="1">
      <c r="A14" s="324" t="s">
        <v>646</v>
      </c>
      <c r="B14" s="324" t="s">
        <v>647</v>
      </c>
      <c r="C14" s="63" t="s">
        <v>648</v>
      </c>
      <c r="D14" s="309" t="s">
        <v>773</v>
      </c>
      <c r="E14" s="383"/>
      <c r="F14" s="383"/>
      <c r="G14" s="310"/>
      <c r="H14" s="63" t="s">
        <v>649</v>
      </c>
      <c r="I14" s="63" t="s">
        <v>650</v>
      </c>
      <c r="J14" s="63" t="s">
        <v>651</v>
      </c>
    </row>
    <row r="15" spans="1:10" hidden="1">
      <c r="A15" s="308"/>
      <c r="B15" s="324"/>
      <c r="C15" s="90"/>
      <c r="D15" s="384"/>
      <c r="E15" s="385"/>
      <c r="F15" s="385"/>
      <c r="G15" s="327"/>
      <c r="H15" s="68"/>
      <c r="I15" s="68"/>
      <c r="J15" s="387"/>
    </row>
    <row r="16" spans="1:10" hidden="1">
      <c r="A16" s="308"/>
      <c r="B16" s="324"/>
      <c r="C16" s="91"/>
      <c r="D16" s="311"/>
      <c r="E16" s="386"/>
      <c r="F16" s="386"/>
      <c r="G16" s="312"/>
      <c r="H16" s="91"/>
      <c r="I16" s="91"/>
      <c r="J16" s="388"/>
    </row>
    <row r="17" spans="1:10">
      <c r="A17" s="61">
        <v>1</v>
      </c>
      <c r="B17" s="61">
        <v>2</v>
      </c>
      <c r="C17" s="61">
        <v>3</v>
      </c>
      <c r="D17" s="291">
        <v>4</v>
      </c>
      <c r="E17" s="394"/>
      <c r="F17" s="394"/>
      <c r="G17" s="292"/>
      <c r="H17" s="61">
        <v>5</v>
      </c>
      <c r="I17" s="61">
        <v>6</v>
      </c>
      <c r="J17" s="61">
        <v>7</v>
      </c>
    </row>
    <row r="18" spans="1:10" ht="36" customHeight="1">
      <c r="A18" s="61"/>
      <c r="B18" s="26"/>
      <c r="C18" s="66"/>
      <c r="D18" s="270">
        <v>0</v>
      </c>
      <c r="E18" s="395"/>
      <c r="F18" s="395"/>
      <c r="G18" s="396"/>
      <c r="H18" s="61"/>
      <c r="I18" s="61"/>
      <c r="J18" s="26"/>
    </row>
    <row r="19" spans="1:10" ht="15.75">
      <c r="A19" s="89"/>
    </row>
    <row r="21" spans="1:10" ht="50.25" customHeight="1">
      <c r="A21" s="286" t="s">
        <v>774</v>
      </c>
      <c r="B21" s="286"/>
      <c r="C21" s="286"/>
      <c r="D21" s="286"/>
      <c r="E21" s="286"/>
      <c r="F21" s="286"/>
      <c r="G21" s="286"/>
      <c r="H21" s="286"/>
      <c r="I21" s="286"/>
      <c r="J21" s="286"/>
    </row>
    <row r="22" spans="1:10" ht="25.5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</row>
    <row r="23" spans="1:10" ht="51" customHeight="1">
      <c r="A23" s="309" t="s">
        <v>652</v>
      </c>
      <c r="B23" s="383"/>
      <c r="C23" s="383"/>
      <c r="D23" s="310"/>
      <c r="E23" s="324" t="s">
        <v>775</v>
      </c>
      <c r="F23" s="324"/>
      <c r="G23" s="324"/>
      <c r="H23" s="324"/>
      <c r="I23" s="324"/>
      <c r="J23" s="324"/>
    </row>
    <row r="24" spans="1:10" ht="51" customHeight="1">
      <c r="A24" s="311"/>
      <c r="B24" s="386"/>
      <c r="C24" s="386"/>
      <c r="D24" s="312"/>
      <c r="E24" s="291" t="s">
        <v>457</v>
      </c>
      <c r="F24" s="394"/>
      <c r="G24" s="394"/>
      <c r="H24" s="292"/>
      <c r="I24" s="164" t="s">
        <v>479</v>
      </c>
      <c r="J24" s="164" t="s">
        <v>708</v>
      </c>
    </row>
    <row r="25" spans="1:10" ht="15" customHeight="1">
      <c r="A25" s="324" t="s">
        <v>653</v>
      </c>
      <c r="B25" s="324"/>
      <c r="C25" s="324"/>
      <c r="D25" s="324"/>
      <c r="E25" s="261">
        <v>0</v>
      </c>
      <c r="F25" s="389"/>
      <c r="G25" s="389"/>
      <c r="H25" s="390"/>
      <c r="I25" s="269">
        <v>0</v>
      </c>
      <c r="J25" s="269">
        <v>0</v>
      </c>
    </row>
    <row r="26" spans="1:10" ht="29.25" customHeight="1">
      <c r="A26" s="324"/>
      <c r="B26" s="324"/>
      <c r="C26" s="324"/>
      <c r="D26" s="324"/>
      <c r="E26" s="391"/>
      <c r="F26" s="392"/>
      <c r="G26" s="392"/>
      <c r="H26" s="393"/>
      <c r="I26" s="269"/>
      <c r="J26" s="269"/>
    </row>
  </sheetData>
  <mergeCells count="23">
    <mergeCell ref="A25:D26"/>
    <mergeCell ref="E25:H26"/>
    <mergeCell ref="I25:I26"/>
    <mergeCell ref="J25:J26"/>
    <mergeCell ref="D17:G17"/>
    <mergeCell ref="D18:G18"/>
    <mergeCell ref="A21:J21"/>
    <mergeCell ref="A23:D24"/>
    <mergeCell ref="E23:J23"/>
    <mergeCell ref="E24:H24"/>
    <mergeCell ref="A8:J8"/>
    <mergeCell ref="A9:J9"/>
    <mergeCell ref="A12:J12"/>
    <mergeCell ref="A14:A16"/>
    <mergeCell ref="B14:B16"/>
    <mergeCell ref="D14:G16"/>
    <mergeCell ref="J15:J16"/>
    <mergeCell ref="A7:J7"/>
    <mergeCell ref="H1:J1"/>
    <mergeCell ref="H2:J2"/>
    <mergeCell ref="H3:J3"/>
    <mergeCell ref="H4:J4"/>
    <mergeCell ref="H5:J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9"/>
  <sheetViews>
    <sheetView view="pageBreakPreview" zoomScaleSheetLayoutView="100" workbookViewId="0">
      <selection activeCell="L12" sqref="L12"/>
    </sheetView>
  </sheetViews>
  <sheetFormatPr defaultRowHeight="15"/>
  <cols>
    <col min="1" max="1" width="17" customWidth="1"/>
    <col min="2" max="2" width="10.7109375" customWidth="1"/>
    <col min="3" max="3" width="10.28515625" customWidth="1"/>
    <col min="4" max="4" width="9.85546875" customWidth="1"/>
    <col min="5" max="5" width="9.7109375" customWidth="1"/>
    <col min="6" max="6" width="10.28515625" customWidth="1"/>
    <col min="7" max="7" width="9.28515625" customWidth="1"/>
    <col min="8" max="8" width="12.140625" customWidth="1"/>
    <col min="9" max="9" width="10" customWidth="1"/>
    <col min="10" max="10" width="9.5703125" bestFit="1" customWidth="1"/>
  </cols>
  <sheetData>
    <row r="1" spans="1:9" ht="15.75" customHeight="1">
      <c r="F1" s="260" t="s">
        <v>856</v>
      </c>
      <c r="G1" s="260"/>
      <c r="H1" s="260"/>
      <c r="I1" s="260"/>
    </row>
    <row r="2" spans="1:9" ht="15" customHeight="1">
      <c r="F2" s="285" t="s">
        <v>855</v>
      </c>
      <c r="G2" s="285"/>
      <c r="H2" s="285"/>
      <c r="I2" s="285"/>
    </row>
    <row r="3" spans="1:9" ht="15" customHeight="1">
      <c r="F3" s="285" t="s">
        <v>2</v>
      </c>
      <c r="G3" s="285"/>
      <c r="H3" s="285"/>
      <c r="I3" s="285"/>
    </row>
    <row r="4" spans="1:9" ht="15" customHeight="1">
      <c r="F4" s="260" t="s">
        <v>903</v>
      </c>
      <c r="G4" s="260"/>
      <c r="H4" s="260"/>
      <c r="I4" s="260"/>
    </row>
    <row r="5" spans="1:9" ht="15" customHeight="1">
      <c r="F5" s="177"/>
      <c r="G5" s="177"/>
      <c r="H5" s="177"/>
    </row>
    <row r="6" spans="1:9" ht="15" customHeight="1">
      <c r="A6" s="286" t="s">
        <v>857</v>
      </c>
      <c r="B6" s="286"/>
      <c r="C6" s="286"/>
      <c r="D6" s="286"/>
      <c r="E6" s="286"/>
      <c r="F6" s="286"/>
      <c r="G6" s="286"/>
      <c r="H6" s="286"/>
    </row>
    <row r="7" spans="1:9" ht="15" customHeight="1">
      <c r="A7" s="286" t="s">
        <v>858</v>
      </c>
      <c r="B7" s="286"/>
      <c r="C7" s="286"/>
      <c r="D7" s="286"/>
      <c r="E7" s="286"/>
      <c r="F7" s="286"/>
      <c r="G7" s="286"/>
      <c r="H7" s="286"/>
    </row>
    <row r="8" spans="1:9" ht="15" customHeight="1">
      <c r="A8" s="286" t="s">
        <v>875</v>
      </c>
      <c r="B8" s="286"/>
      <c r="C8" s="286"/>
      <c r="D8" s="286"/>
      <c r="E8" s="286"/>
      <c r="F8" s="286"/>
      <c r="G8" s="286"/>
      <c r="H8" s="286"/>
    </row>
    <row r="10" spans="1:9" ht="15.75">
      <c r="H10" s="193" t="s">
        <v>682</v>
      </c>
    </row>
    <row r="11" spans="1:9">
      <c r="A11" s="397" t="s">
        <v>859</v>
      </c>
      <c r="B11" s="399" t="s">
        <v>457</v>
      </c>
      <c r="C11" s="399"/>
      <c r="D11" s="399"/>
      <c r="E11" s="399"/>
      <c r="F11" s="399"/>
      <c r="G11" s="399"/>
      <c r="H11" s="399"/>
      <c r="I11" s="399"/>
    </row>
    <row r="12" spans="1:9" ht="409.6" customHeight="1">
      <c r="A12" s="398"/>
      <c r="B12" s="25" t="s">
        <v>860</v>
      </c>
      <c r="C12" s="25" t="s">
        <v>861</v>
      </c>
      <c r="D12" s="25" t="s">
        <v>862</v>
      </c>
      <c r="E12" s="25" t="s">
        <v>863</v>
      </c>
      <c r="F12" s="25" t="s">
        <v>864</v>
      </c>
      <c r="G12" s="25" t="s">
        <v>865</v>
      </c>
      <c r="H12" s="185" t="s">
        <v>866</v>
      </c>
      <c r="I12" s="186" t="s">
        <v>867</v>
      </c>
    </row>
    <row r="13" spans="1:9" ht="43.5" customHeight="1">
      <c r="A13" s="187" t="s">
        <v>868</v>
      </c>
      <c r="B13" s="188">
        <v>78100</v>
      </c>
      <c r="C13" s="179">
        <v>286100</v>
      </c>
      <c r="D13" s="179">
        <v>190100</v>
      </c>
      <c r="E13" s="179">
        <v>42100</v>
      </c>
      <c r="F13" s="179">
        <v>111400</v>
      </c>
      <c r="G13" s="179">
        <v>229100</v>
      </c>
      <c r="H13" s="179"/>
      <c r="I13" s="189"/>
    </row>
    <row r="14" spans="1:9" ht="44.25" customHeight="1">
      <c r="A14" s="190" t="s">
        <v>869</v>
      </c>
      <c r="B14" s="188">
        <v>44800</v>
      </c>
      <c r="C14" s="179">
        <v>93900</v>
      </c>
      <c r="D14" s="179">
        <v>233100</v>
      </c>
      <c r="E14" s="179">
        <v>42100</v>
      </c>
      <c r="F14" s="179">
        <v>142600</v>
      </c>
      <c r="G14" s="179">
        <v>242700</v>
      </c>
      <c r="H14" s="179"/>
      <c r="I14" s="188">
        <v>82240</v>
      </c>
    </row>
    <row r="15" spans="1:9" ht="45" customHeight="1">
      <c r="A15" s="190" t="s">
        <v>870</v>
      </c>
      <c r="B15" s="188">
        <v>86600</v>
      </c>
      <c r="C15" s="179">
        <v>268300</v>
      </c>
      <c r="D15" s="179">
        <v>347900</v>
      </c>
      <c r="E15" s="179">
        <v>73700</v>
      </c>
      <c r="F15" s="178" t="s">
        <v>876</v>
      </c>
      <c r="G15" s="179">
        <v>243300</v>
      </c>
      <c r="H15" s="179"/>
      <c r="I15" s="188">
        <v>57600</v>
      </c>
    </row>
    <row r="16" spans="1:9" ht="43.5" customHeight="1">
      <c r="A16" s="190" t="s">
        <v>871</v>
      </c>
      <c r="B16" s="188">
        <v>54700</v>
      </c>
      <c r="C16" s="179">
        <v>0</v>
      </c>
      <c r="D16" s="179">
        <v>71600</v>
      </c>
      <c r="E16" s="179">
        <v>0</v>
      </c>
      <c r="F16" s="178" t="s">
        <v>877</v>
      </c>
      <c r="G16" s="191">
        <v>50000</v>
      </c>
      <c r="H16" s="191"/>
      <c r="I16" s="189"/>
    </row>
    <row r="17" spans="1:10" ht="44.25" customHeight="1">
      <c r="A17" s="190" t="s">
        <v>872</v>
      </c>
      <c r="B17" s="188">
        <v>96400</v>
      </c>
      <c r="C17" s="179">
        <v>189000</v>
      </c>
      <c r="D17" s="179">
        <v>394900</v>
      </c>
      <c r="E17" s="179">
        <v>42100</v>
      </c>
      <c r="F17" s="179">
        <v>1035900</v>
      </c>
      <c r="G17" s="179">
        <v>201200</v>
      </c>
      <c r="H17" s="179">
        <v>46200</v>
      </c>
      <c r="I17" s="189"/>
    </row>
    <row r="18" spans="1:10" ht="45" customHeight="1">
      <c r="A18" s="190" t="s">
        <v>873</v>
      </c>
      <c r="B18" s="188">
        <v>0</v>
      </c>
      <c r="C18" s="179">
        <v>228100</v>
      </c>
      <c r="D18" s="179">
        <v>0</v>
      </c>
      <c r="E18" s="179">
        <v>0</v>
      </c>
      <c r="F18" s="179">
        <v>0</v>
      </c>
      <c r="G18" s="179">
        <v>0</v>
      </c>
      <c r="H18" s="179"/>
      <c r="I18" s="189"/>
    </row>
    <row r="19" spans="1:10">
      <c r="A19" s="192" t="s">
        <v>874</v>
      </c>
      <c r="B19" s="238">
        <f>B13+B14+B15+B16+B17+B18</f>
        <v>360600</v>
      </c>
      <c r="C19" s="238">
        <f>C13+C14+C15+C17+C16+C18</f>
        <v>1065400</v>
      </c>
      <c r="D19" s="238">
        <f t="shared" ref="D19:I19" si="0">D13+D14+D15+D17+D16+D18</f>
        <v>1237600</v>
      </c>
      <c r="E19" s="238">
        <f t="shared" si="0"/>
        <v>200000</v>
      </c>
      <c r="F19" s="238">
        <f t="shared" si="0"/>
        <v>1602800</v>
      </c>
      <c r="G19" s="238">
        <f>G13+G14+G15+G16+G17</f>
        <v>966300</v>
      </c>
      <c r="H19" s="238">
        <f t="shared" si="0"/>
        <v>46200</v>
      </c>
      <c r="I19" s="238">
        <f t="shared" si="0"/>
        <v>139840</v>
      </c>
      <c r="J19" s="194"/>
    </row>
  </sheetData>
  <mergeCells count="9">
    <mergeCell ref="A11:A12"/>
    <mergeCell ref="B11:I11"/>
    <mergeCell ref="F1:I1"/>
    <mergeCell ref="F2:I2"/>
    <mergeCell ref="F3:I3"/>
    <mergeCell ref="F4:I4"/>
    <mergeCell ref="A6:H6"/>
    <mergeCell ref="A7:H7"/>
    <mergeCell ref="A8:H8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5"/>
  <sheetViews>
    <sheetView view="pageBreakPreview" topLeftCell="A71" zoomScale="112" zoomScaleSheetLayoutView="112" workbookViewId="0">
      <selection activeCell="A7" sqref="A7:C7"/>
    </sheetView>
  </sheetViews>
  <sheetFormatPr defaultRowHeight="15"/>
  <cols>
    <col min="1" max="1" width="24" customWidth="1"/>
    <col min="2" max="2" width="96.28515625" customWidth="1"/>
    <col min="3" max="3" width="14" customWidth="1"/>
  </cols>
  <sheetData>
    <row r="1" spans="1:3" ht="15.75" customHeight="1">
      <c r="A1" s="1"/>
      <c r="B1" s="260" t="s">
        <v>314</v>
      </c>
      <c r="C1" s="260"/>
    </row>
    <row r="2" spans="1:3" ht="15.75" customHeight="1">
      <c r="A2" s="1"/>
      <c r="B2" s="260" t="s">
        <v>0</v>
      </c>
      <c r="C2" s="260"/>
    </row>
    <row r="3" spans="1:3" ht="15.75" customHeight="1">
      <c r="A3" s="1"/>
      <c r="B3" s="285" t="s">
        <v>339</v>
      </c>
      <c r="C3" s="285"/>
    </row>
    <row r="4" spans="1:3" ht="15.75" customHeight="1">
      <c r="A4" s="1"/>
      <c r="B4" s="260" t="s">
        <v>2</v>
      </c>
      <c r="C4" s="260"/>
    </row>
    <row r="5" spans="1:3" ht="15.75" customHeight="1">
      <c r="A5" s="1"/>
      <c r="B5" s="260" t="s">
        <v>901</v>
      </c>
      <c r="C5" s="260"/>
    </row>
    <row r="6" spans="1:3" ht="15.75">
      <c r="A6" s="286"/>
      <c r="B6" s="287"/>
      <c r="C6" s="287"/>
    </row>
    <row r="7" spans="1:3">
      <c r="A7" s="284" t="s">
        <v>340</v>
      </c>
      <c r="B7" s="284"/>
      <c r="C7" s="284"/>
    </row>
    <row r="8" spans="1:3" ht="35.25" customHeight="1">
      <c r="A8" s="257" t="s">
        <v>781</v>
      </c>
      <c r="B8" s="257"/>
      <c r="C8" s="257"/>
    </row>
    <row r="9" spans="1:3" ht="15.75">
      <c r="A9" s="1"/>
      <c r="B9" s="1"/>
      <c r="C9" s="1"/>
    </row>
    <row r="10" spans="1:3" ht="20.25" customHeight="1">
      <c r="A10" s="1"/>
      <c r="B10" s="280" t="s">
        <v>682</v>
      </c>
      <c r="C10" s="280"/>
    </row>
    <row r="11" spans="1:3" ht="39" customHeight="1">
      <c r="A11" s="32" t="s">
        <v>341</v>
      </c>
      <c r="B11" s="33" t="s">
        <v>3</v>
      </c>
      <c r="C11" s="163" t="s">
        <v>722</v>
      </c>
    </row>
    <row r="12" spans="1:3">
      <c r="A12" s="98" t="s">
        <v>342</v>
      </c>
      <c r="B12" s="100" t="s">
        <v>343</v>
      </c>
      <c r="C12" s="113">
        <f>C13+C19+C29+C37+C40+C47+C53+C58+C63+C69</f>
        <v>55816180.030000001</v>
      </c>
    </row>
    <row r="13" spans="1:3">
      <c r="A13" s="98" t="s">
        <v>344</v>
      </c>
      <c r="B13" s="100" t="s">
        <v>345</v>
      </c>
      <c r="C13" s="113">
        <f>C14</f>
        <v>40933500</v>
      </c>
    </row>
    <row r="14" spans="1:3" ht="14.25" customHeight="1">
      <c r="A14" s="98" t="s">
        <v>346</v>
      </c>
      <c r="B14" s="100" t="s">
        <v>347</v>
      </c>
      <c r="C14" s="113">
        <f>C15+C16+C17+C18</f>
        <v>40933500</v>
      </c>
    </row>
    <row r="15" spans="1:3" ht="42" customHeight="1">
      <c r="A15" s="99" t="s">
        <v>348</v>
      </c>
      <c r="B15" s="100" t="s">
        <v>349</v>
      </c>
      <c r="C15" s="113">
        <v>40580000</v>
      </c>
    </row>
    <row r="16" spans="1:3" ht="57.75" customHeight="1">
      <c r="A16" s="99" t="s">
        <v>350</v>
      </c>
      <c r="B16" s="100" t="s">
        <v>351</v>
      </c>
      <c r="C16" s="113">
        <v>30500</v>
      </c>
    </row>
    <row r="17" spans="1:3" ht="30" customHeight="1">
      <c r="A17" s="99" t="s">
        <v>352</v>
      </c>
      <c r="B17" s="100" t="s">
        <v>353</v>
      </c>
      <c r="C17" s="113">
        <v>113000</v>
      </c>
    </row>
    <row r="18" spans="1:3" ht="43.5" customHeight="1">
      <c r="A18" s="99" t="s">
        <v>354</v>
      </c>
      <c r="B18" s="100" t="s">
        <v>482</v>
      </c>
      <c r="C18" s="113">
        <v>210000</v>
      </c>
    </row>
    <row r="19" spans="1:3" ht="27" customHeight="1">
      <c r="A19" s="98" t="s">
        <v>355</v>
      </c>
      <c r="B19" s="100" t="s">
        <v>356</v>
      </c>
      <c r="C19" s="113">
        <f>C20</f>
        <v>5640696.0300000003</v>
      </c>
    </row>
    <row r="20" spans="1:3" ht="20.25" customHeight="1">
      <c r="A20" s="98" t="s">
        <v>357</v>
      </c>
      <c r="B20" s="100" t="s">
        <v>358</v>
      </c>
      <c r="C20" s="113">
        <f>C21+C23+C25+C27</f>
        <v>5640696.0300000003</v>
      </c>
    </row>
    <row r="21" spans="1:3" ht="18.75" customHeight="1">
      <c r="A21" s="281" t="s">
        <v>359</v>
      </c>
      <c r="B21" s="282" t="s">
        <v>360</v>
      </c>
      <c r="C21" s="275">
        <v>2045463.72</v>
      </c>
    </row>
    <row r="22" spans="1:3" ht="21.75" customHeight="1">
      <c r="A22" s="281"/>
      <c r="B22" s="283"/>
      <c r="C22" s="276"/>
    </row>
    <row r="23" spans="1:3" ht="41.25" customHeight="1">
      <c r="A23" s="277" t="s">
        <v>361</v>
      </c>
      <c r="B23" s="279" t="s">
        <v>362</v>
      </c>
      <c r="C23" s="275">
        <v>14331.71</v>
      </c>
    </row>
    <row r="24" spans="1:3" ht="9" hidden="1" customHeight="1">
      <c r="A24" s="278"/>
      <c r="B24" s="279"/>
      <c r="C24" s="276"/>
    </row>
    <row r="25" spans="1:3" ht="41.25" customHeight="1">
      <c r="A25" s="272" t="s">
        <v>363</v>
      </c>
      <c r="B25" s="273" t="s">
        <v>364</v>
      </c>
      <c r="C25" s="275">
        <v>3961258.78</v>
      </c>
    </row>
    <row r="26" spans="1:3" ht="9.75" hidden="1" customHeight="1">
      <c r="A26" s="272"/>
      <c r="B26" s="274"/>
      <c r="C26" s="276"/>
    </row>
    <row r="27" spans="1:3" ht="42" customHeight="1">
      <c r="A27" s="272" t="s">
        <v>365</v>
      </c>
      <c r="B27" s="273" t="s">
        <v>366</v>
      </c>
      <c r="C27" s="275">
        <v>-380358.18</v>
      </c>
    </row>
    <row r="28" spans="1:3" ht="6" hidden="1" customHeight="1">
      <c r="A28" s="272"/>
      <c r="B28" s="274"/>
      <c r="C28" s="276"/>
    </row>
    <row r="29" spans="1:3" ht="14.25" customHeight="1">
      <c r="A29" s="98" t="s">
        <v>367</v>
      </c>
      <c r="B29" s="102" t="s">
        <v>368</v>
      </c>
      <c r="C29" s="113">
        <f>C30+C33+C35</f>
        <v>2007600</v>
      </c>
    </row>
    <row r="30" spans="1:3" ht="18" customHeight="1">
      <c r="A30" s="98" t="s">
        <v>369</v>
      </c>
      <c r="B30" s="100" t="s">
        <v>370</v>
      </c>
      <c r="C30" s="113">
        <f>C31+C32</f>
        <v>1500000</v>
      </c>
    </row>
    <row r="31" spans="1:3" ht="17.25" customHeight="1">
      <c r="A31" s="99" t="s">
        <v>371</v>
      </c>
      <c r="B31" s="100" t="s">
        <v>370</v>
      </c>
      <c r="C31" s="113">
        <v>1500000</v>
      </c>
    </row>
    <row r="32" spans="1:3" ht="27.75" customHeight="1">
      <c r="A32" s="99" t="s">
        <v>372</v>
      </c>
      <c r="B32" s="100" t="s">
        <v>373</v>
      </c>
      <c r="C32" s="113"/>
    </row>
    <row r="33" spans="1:3" ht="15.75" customHeight="1">
      <c r="A33" s="98" t="s">
        <v>374</v>
      </c>
      <c r="B33" s="100" t="s">
        <v>375</v>
      </c>
      <c r="C33" s="113">
        <f>C34</f>
        <v>307600</v>
      </c>
    </row>
    <row r="34" spans="1:3">
      <c r="A34" s="99" t="s">
        <v>376</v>
      </c>
      <c r="B34" s="100" t="s">
        <v>375</v>
      </c>
      <c r="C34" s="113">
        <v>307600</v>
      </c>
    </row>
    <row r="35" spans="1:3">
      <c r="A35" s="98" t="s">
        <v>377</v>
      </c>
      <c r="B35" s="100" t="s">
        <v>378</v>
      </c>
      <c r="C35" s="113">
        <f>C36</f>
        <v>200000</v>
      </c>
    </row>
    <row r="36" spans="1:3" ht="27.75" customHeight="1">
      <c r="A36" s="99" t="s">
        <v>379</v>
      </c>
      <c r="B36" s="100" t="s">
        <v>380</v>
      </c>
      <c r="C36" s="113">
        <v>200000</v>
      </c>
    </row>
    <row r="37" spans="1:3" ht="18" customHeight="1">
      <c r="A37" s="98" t="s">
        <v>381</v>
      </c>
      <c r="B37" s="100" t="s">
        <v>382</v>
      </c>
      <c r="C37" s="113">
        <f t="shared" ref="C37:C38" si="0">C38</f>
        <v>300000</v>
      </c>
    </row>
    <row r="38" spans="1:3" ht="18" customHeight="1">
      <c r="A38" s="98" t="s">
        <v>383</v>
      </c>
      <c r="B38" s="102" t="s">
        <v>384</v>
      </c>
      <c r="C38" s="113">
        <f t="shared" si="0"/>
        <v>300000</v>
      </c>
    </row>
    <row r="39" spans="1:3" ht="17.25" customHeight="1">
      <c r="A39" s="99" t="s">
        <v>385</v>
      </c>
      <c r="B39" s="102" t="s">
        <v>386</v>
      </c>
      <c r="C39" s="113">
        <v>300000</v>
      </c>
    </row>
    <row r="40" spans="1:3" ht="28.5" customHeight="1">
      <c r="A40" s="98" t="s">
        <v>387</v>
      </c>
      <c r="B40" s="100" t="s">
        <v>388</v>
      </c>
      <c r="C40" s="113">
        <f>C41</f>
        <v>2951984</v>
      </c>
    </row>
    <row r="41" spans="1:3" ht="40.5" customHeight="1">
      <c r="A41" s="98" t="s">
        <v>389</v>
      </c>
      <c r="B41" s="100" t="s">
        <v>390</v>
      </c>
      <c r="C41" s="113">
        <f>C42+C45</f>
        <v>2951984</v>
      </c>
    </row>
    <row r="42" spans="1:3" ht="30.75" customHeight="1">
      <c r="A42" s="98" t="s">
        <v>391</v>
      </c>
      <c r="B42" s="100" t="s">
        <v>392</v>
      </c>
      <c r="C42" s="113">
        <f>C43+C44</f>
        <v>2883800</v>
      </c>
    </row>
    <row r="43" spans="1:3" ht="40.5" customHeight="1">
      <c r="A43" s="99" t="s">
        <v>673</v>
      </c>
      <c r="B43" s="97" t="s">
        <v>674</v>
      </c>
      <c r="C43" s="113">
        <v>2546100</v>
      </c>
    </row>
    <row r="44" spans="1:3" ht="39.75" customHeight="1">
      <c r="A44" s="99" t="s">
        <v>393</v>
      </c>
      <c r="B44" s="34" t="s">
        <v>394</v>
      </c>
      <c r="C44" s="113">
        <v>337700</v>
      </c>
    </row>
    <row r="45" spans="1:3" ht="44.25" customHeight="1">
      <c r="A45" s="98" t="s">
        <v>395</v>
      </c>
      <c r="B45" s="97" t="s">
        <v>687</v>
      </c>
      <c r="C45" s="113">
        <f>C46</f>
        <v>68184</v>
      </c>
    </row>
    <row r="46" spans="1:3" ht="37.5" customHeight="1">
      <c r="A46" s="99" t="s">
        <v>396</v>
      </c>
      <c r="B46" s="105" t="s">
        <v>397</v>
      </c>
      <c r="C46" s="113">
        <v>68184</v>
      </c>
    </row>
    <row r="47" spans="1:3" ht="18" customHeight="1">
      <c r="A47" s="98" t="s">
        <v>398</v>
      </c>
      <c r="B47" s="102" t="s">
        <v>399</v>
      </c>
      <c r="C47" s="113">
        <f>C48</f>
        <v>133600</v>
      </c>
    </row>
    <row r="48" spans="1:3" ht="21" customHeight="1">
      <c r="A48" s="98" t="s">
        <v>400</v>
      </c>
      <c r="B48" s="102" t="s">
        <v>401</v>
      </c>
      <c r="C48" s="113">
        <f>C49+C50+C51+C52</f>
        <v>133600</v>
      </c>
    </row>
    <row r="49" spans="1:3" ht="18.75" customHeight="1">
      <c r="A49" s="99" t="s">
        <v>402</v>
      </c>
      <c r="B49" s="100" t="s">
        <v>403</v>
      </c>
      <c r="C49" s="113">
        <v>40400</v>
      </c>
    </row>
    <row r="50" spans="1:3" ht="19.5" customHeight="1">
      <c r="A50" s="99" t="s">
        <v>404</v>
      </c>
      <c r="B50" s="100" t="s">
        <v>405</v>
      </c>
      <c r="C50" s="113">
        <v>5900</v>
      </c>
    </row>
    <row r="51" spans="1:3" ht="18.75" customHeight="1">
      <c r="A51" s="99" t="s">
        <v>684</v>
      </c>
      <c r="B51" s="100" t="s">
        <v>683</v>
      </c>
      <c r="C51" s="113">
        <v>84400</v>
      </c>
    </row>
    <row r="52" spans="1:3" ht="18" customHeight="1">
      <c r="A52" s="99" t="s">
        <v>685</v>
      </c>
      <c r="B52" s="100" t="s">
        <v>686</v>
      </c>
      <c r="C52" s="113">
        <v>2900</v>
      </c>
    </row>
    <row r="53" spans="1:3" ht="21.75" customHeight="1">
      <c r="A53" s="98" t="s">
        <v>406</v>
      </c>
      <c r="B53" s="105" t="s">
        <v>706</v>
      </c>
      <c r="C53" s="113">
        <f t="shared" ref="C53:C54" si="1">C54</f>
        <v>2412200</v>
      </c>
    </row>
    <row r="54" spans="1:3" ht="19.5" customHeight="1">
      <c r="A54" s="98" t="s">
        <v>407</v>
      </c>
      <c r="B54" s="102" t="s">
        <v>408</v>
      </c>
      <c r="C54" s="113">
        <f t="shared" si="1"/>
        <v>2412200</v>
      </c>
    </row>
    <row r="55" spans="1:3" ht="17.25" customHeight="1">
      <c r="A55" s="98" t="s">
        <v>409</v>
      </c>
      <c r="B55" s="102" t="s">
        <v>410</v>
      </c>
      <c r="C55" s="113">
        <f>C56+C57</f>
        <v>2412200</v>
      </c>
    </row>
    <row r="56" spans="1:3" ht="17.25" customHeight="1">
      <c r="A56" s="99" t="s">
        <v>411</v>
      </c>
      <c r="B56" s="100" t="s">
        <v>412</v>
      </c>
      <c r="C56" s="113">
        <v>15000</v>
      </c>
    </row>
    <row r="57" spans="1:3" ht="18.75" customHeight="1">
      <c r="A57" s="99" t="s">
        <v>413</v>
      </c>
      <c r="B57" s="100" t="s">
        <v>412</v>
      </c>
      <c r="C57" s="113">
        <v>2397200</v>
      </c>
    </row>
    <row r="58" spans="1:3" ht="21.75" customHeight="1">
      <c r="A58" s="98" t="s">
        <v>414</v>
      </c>
      <c r="B58" s="100" t="s">
        <v>415</v>
      </c>
      <c r="C58" s="113">
        <f>C59</f>
        <v>1260600</v>
      </c>
    </row>
    <row r="59" spans="1:3" ht="19.5" customHeight="1">
      <c r="A59" s="35" t="s">
        <v>416</v>
      </c>
      <c r="B59" s="25" t="s">
        <v>417</v>
      </c>
      <c r="C59" s="114">
        <f>C60</f>
        <v>1260600</v>
      </c>
    </row>
    <row r="60" spans="1:3" ht="19.5" customHeight="1">
      <c r="A60" s="98" t="s">
        <v>418</v>
      </c>
      <c r="B60" s="100" t="s">
        <v>419</v>
      </c>
      <c r="C60" s="113">
        <f>C61+C62</f>
        <v>1260600</v>
      </c>
    </row>
    <row r="61" spans="1:3" ht="30" customHeight="1">
      <c r="A61" s="99" t="s">
        <v>676</v>
      </c>
      <c r="B61" s="100" t="s">
        <v>677</v>
      </c>
      <c r="C61" s="113">
        <v>1065200</v>
      </c>
    </row>
    <row r="62" spans="1:3" ht="30.75" customHeight="1">
      <c r="A62" s="99" t="s">
        <v>420</v>
      </c>
      <c r="B62" s="100" t="s">
        <v>421</v>
      </c>
      <c r="C62" s="113">
        <v>195400</v>
      </c>
    </row>
    <row r="63" spans="1:3" ht="17.25" customHeight="1">
      <c r="A63" s="98" t="s">
        <v>422</v>
      </c>
      <c r="B63" s="102" t="s">
        <v>423</v>
      </c>
      <c r="C63" s="113">
        <f>C64+C66</f>
        <v>51600</v>
      </c>
    </row>
    <row r="64" spans="1:3" ht="18.75" customHeight="1">
      <c r="A64" s="98" t="s">
        <v>424</v>
      </c>
      <c r="B64" s="100" t="s">
        <v>425</v>
      </c>
      <c r="C64" s="113">
        <f>C65</f>
        <v>30000</v>
      </c>
    </row>
    <row r="65" spans="1:3" ht="42" customHeight="1">
      <c r="A65" s="99" t="s">
        <v>426</v>
      </c>
      <c r="B65" s="117" t="s">
        <v>688</v>
      </c>
      <c r="C65" s="113">
        <v>30000</v>
      </c>
    </row>
    <row r="66" spans="1:3" ht="18" customHeight="1">
      <c r="A66" s="98" t="s">
        <v>427</v>
      </c>
      <c r="B66" s="100" t="s">
        <v>428</v>
      </c>
      <c r="C66" s="113">
        <f>C67+C68</f>
        <v>21600</v>
      </c>
    </row>
    <row r="67" spans="1:3" ht="28.5" customHeight="1">
      <c r="A67" s="99" t="s">
        <v>429</v>
      </c>
      <c r="B67" s="100" t="s">
        <v>430</v>
      </c>
      <c r="C67" s="113">
        <v>4000</v>
      </c>
    </row>
    <row r="68" spans="1:3" ht="31.5" customHeight="1">
      <c r="A68" s="99" t="s">
        <v>431</v>
      </c>
      <c r="B68" s="100" t="s">
        <v>430</v>
      </c>
      <c r="C68" s="113">
        <v>17600</v>
      </c>
    </row>
    <row r="69" spans="1:3" ht="16.5" customHeight="1">
      <c r="A69" s="98" t="s">
        <v>432</v>
      </c>
      <c r="B69" s="102" t="s">
        <v>433</v>
      </c>
      <c r="C69" s="113">
        <f t="shared" ref="C69:C70" si="2">C70</f>
        <v>124400</v>
      </c>
    </row>
    <row r="70" spans="1:3" ht="19.5" customHeight="1">
      <c r="A70" s="98" t="s">
        <v>434</v>
      </c>
      <c r="B70" s="102" t="s">
        <v>435</v>
      </c>
      <c r="C70" s="113">
        <f t="shared" si="2"/>
        <v>124400</v>
      </c>
    </row>
    <row r="71" spans="1:3" ht="18" customHeight="1">
      <c r="A71" s="99" t="s">
        <v>436</v>
      </c>
      <c r="B71" s="102" t="s">
        <v>437</v>
      </c>
      <c r="C71" s="113">
        <v>124400</v>
      </c>
    </row>
    <row r="72" spans="1:3" ht="17.25" customHeight="1">
      <c r="A72" s="36" t="s">
        <v>438</v>
      </c>
      <c r="B72" s="8" t="s">
        <v>439</v>
      </c>
      <c r="C72" s="115">
        <f>C73</f>
        <v>153704876.05000001</v>
      </c>
    </row>
    <row r="73" spans="1:3" ht="31.5" customHeight="1">
      <c r="A73" s="98" t="s">
        <v>440</v>
      </c>
      <c r="B73" s="100" t="s">
        <v>441</v>
      </c>
      <c r="C73" s="113">
        <f>C74+C79+C86</f>
        <v>153704876.05000001</v>
      </c>
    </row>
    <row r="74" spans="1:3" ht="17.25" customHeight="1">
      <c r="A74" s="36" t="s">
        <v>689</v>
      </c>
      <c r="B74" s="8" t="s">
        <v>483</v>
      </c>
      <c r="C74" s="115">
        <f t="shared" ref="C74" si="3">C75</f>
        <v>82258710</v>
      </c>
    </row>
    <row r="75" spans="1:3" ht="18.75" customHeight="1">
      <c r="A75" s="108" t="s">
        <v>690</v>
      </c>
      <c r="B75" s="100" t="s">
        <v>442</v>
      </c>
      <c r="C75" s="113">
        <f>C76+C78</f>
        <v>82258710</v>
      </c>
    </row>
    <row r="76" spans="1:3" ht="14.25" customHeight="1">
      <c r="A76" s="104" t="s">
        <v>691</v>
      </c>
      <c r="B76" s="100" t="s">
        <v>443</v>
      </c>
      <c r="C76" s="113">
        <v>79991400</v>
      </c>
    </row>
    <row r="77" spans="1:3" ht="15" customHeight="1">
      <c r="A77" s="106" t="s">
        <v>692</v>
      </c>
      <c r="B77" s="110" t="s">
        <v>679</v>
      </c>
      <c r="C77" s="113">
        <f>C78</f>
        <v>2267310</v>
      </c>
    </row>
    <row r="78" spans="1:3" ht="17.25" customHeight="1">
      <c r="A78" s="106" t="s">
        <v>693</v>
      </c>
      <c r="B78" s="110" t="s">
        <v>666</v>
      </c>
      <c r="C78" s="113">
        <v>2267310</v>
      </c>
    </row>
    <row r="79" spans="1:3" ht="17.25" customHeight="1">
      <c r="A79" s="111" t="s">
        <v>694</v>
      </c>
      <c r="B79" s="112" t="s">
        <v>444</v>
      </c>
      <c r="C79" s="115">
        <f>C84+C80+C82</f>
        <v>5056465.79</v>
      </c>
    </row>
    <row r="80" spans="1:3" ht="30.75" customHeight="1">
      <c r="A80" s="35" t="s">
        <v>839</v>
      </c>
      <c r="B80" s="180" t="s">
        <v>840</v>
      </c>
      <c r="C80" s="154">
        <f>C81</f>
        <v>2141354.9</v>
      </c>
    </row>
    <row r="81" spans="1:3" ht="29.25" customHeight="1">
      <c r="A81" s="175" t="s">
        <v>841</v>
      </c>
      <c r="B81" s="180" t="s">
        <v>842</v>
      </c>
      <c r="C81" s="154">
        <v>2141354.9</v>
      </c>
    </row>
    <row r="82" spans="1:3" ht="17.25" customHeight="1">
      <c r="A82" s="175" t="s">
        <v>843</v>
      </c>
      <c r="B82" s="180" t="s">
        <v>844</v>
      </c>
      <c r="C82" s="154">
        <f>C83</f>
        <v>2489</v>
      </c>
    </row>
    <row r="83" spans="1:3" ht="17.25" customHeight="1">
      <c r="A83" s="175" t="s">
        <v>845</v>
      </c>
      <c r="B83" s="180" t="s">
        <v>846</v>
      </c>
      <c r="C83" s="154">
        <v>2489</v>
      </c>
    </row>
    <row r="84" spans="1:3">
      <c r="A84" s="108" t="s">
        <v>695</v>
      </c>
      <c r="B84" s="101" t="s">
        <v>445</v>
      </c>
      <c r="C84" s="113">
        <f t="shared" ref="C84" si="4">C85</f>
        <v>2912621.89</v>
      </c>
    </row>
    <row r="85" spans="1:3">
      <c r="A85" s="104" t="s">
        <v>696</v>
      </c>
      <c r="B85" s="101" t="s">
        <v>446</v>
      </c>
      <c r="C85" s="113">
        <v>2912621.89</v>
      </c>
    </row>
    <row r="86" spans="1:3">
      <c r="A86" s="36" t="s">
        <v>697</v>
      </c>
      <c r="B86" s="8" t="s">
        <v>484</v>
      </c>
      <c r="C86" s="115">
        <f>C91+C93+C87+C89</f>
        <v>66389700.259999998</v>
      </c>
    </row>
    <row r="87" spans="1:3" ht="26.25">
      <c r="A87" s="108" t="s">
        <v>698</v>
      </c>
      <c r="B87" s="100" t="s">
        <v>480</v>
      </c>
      <c r="C87" s="113">
        <f>C88</f>
        <v>1920</v>
      </c>
    </row>
    <row r="88" spans="1:3" ht="26.25">
      <c r="A88" s="104" t="s">
        <v>699</v>
      </c>
      <c r="B88" s="100" t="s">
        <v>481</v>
      </c>
      <c r="C88" s="113">
        <v>1920</v>
      </c>
    </row>
    <row r="89" spans="1:3" ht="27.75" customHeight="1">
      <c r="A89" s="104" t="s">
        <v>700</v>
      </c>
      <c r="B89" s="100" t="s">
        <v>680</v>
      </c>
      <c r="C89" s="113">
        <f>C90</f>
        <v>1073457</v>
      </c>
    </row>
    <row r="90" spans="1:3" ht="30.75" customHeight="1">
      <c r="A90" s="104" t="s">
        <v>701</v>
      </c>
      <c r="B90" s="100" t="s">
        <v>681</v>
      </c>
      <c r="C90" s="113">
        <v>1073457</v>
      </c>
    </row>
    <row r="91" spans="1:3">
      <c r="A91" s="108" t="s">
        <v>702</v>
      </c>
      <c r="B91" s="102" t="s">
        <v>447</v>
      </c>
      <c r="C91" s="113">
        <f>C92</f>
        <v>1112341.26</v>
      </c>
    </row>
    <row r="92" spans="1:3" ht="25.5">
      <c r="A92" s="104" t="s">
        <v>703</v>
      </c>
      <c r="B92" s="37" t="s">
        <v>448</v>
      </c>
      <c r="C92" s="113">
        <v>1112341.26</v>
      </c>
    </row>
    <row r="93" spans="1:3">
      <c r="A93" s="104" t="s">
        <v>704</v>
      </c>
      <c r="B93" s="100" t="s">
        <v>449</v>
      </c>
      <c r="C93" s="113">
        <f>C94</f>
        <v>64201982</v>
      </c>
    </row>
    <row r="94" spans="1:3">
      <c r="A94" s="104" t="s">
        <v>705</v>
      </c>
      <c r="B94" s="100" t="s">
        <v>450</v>
      </c>
      <c r="C94" s="113">
        <v>64201982</v>
      </c>
    </row>
    <row r="95" spans="1:3">
      <c r="A95" s="38"/>
      <c r="B95" s="8" t="s">
        <v>451</v>
      </c>
      <c r="C95" s="115">
        <f>C12+C72</f>
        <v>209521056.08000001</v>
      </c>
    </row>
  </sheetData>
  <mergeCells count="21">
    <mergeCell ref="A7:C7"/>
    <mergeCell ref="B1:C1"/>
    <mergeCell ref="B2:C2"/>
    <mergeCell ref="B3:C3"/>
    <mergeCell ref="B4:C4"/>
    <mergeCell ref="B5:C5"/>
    <mergeCell ref="A6:C6"/>
    <mergeCell ref="A8:C8"/>
    <mergeCell ref="B10:C10"/>
    <mergeCell ref="A21:A22"/>
    <mergeCell ref="B21:B22"/>
    <mergeCell ref="C21:C22"/>
    <mergeCell ref="A27:A28"/>
    <mergeCell ref="B27:B28"/>
    <mergeCell ref="C27:C28"/>
    <mergeCell ref="A23:A24"/>
    <mergeCell ref="B23:B24"/>
    <mergeCell ref="C23:C24"/>
    <mergeCell ref="A25:A26"/>
    <mergeCell ref="B25:B26"/>
    <mergeCell ref="C25:C26"/>
  </mergeCells>
  <pageMargins left="0.31496062992125984" right="0.31496062992125984" top="0.35433070866141736" bottom="0.35433070866141736" header="0" footer="0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4"/>
  <sheetViews>
    <sheetView view="pageBreakPreview" topLeftCell="A80" zoomScaleSheetLayoutView="100" workbookViewId="0">
      <selection activeCell="A7" sqref="A7:D7"/>
    </sheetView>
  </sheetViews>
  <sheetFormatPr defaultRowHeight="15"/>
  <cols>
    <col min="1" max="1" width="24.140625" customWidth="1"/>
    <col min="2" max="2" width="59.85546875" customWidth="1"/>
    <col min="3" max="3" width="13.42578125" customWidth="1"/>
    <col min="4" max="4" width="14.28515625" customWidth="1"/>
  </cols>
  <sheetData>
    <row r="1" spans="1:4" ht="15.75" customHeight="1">
      <c r="A1" s="1"/>
      <c r="B1" s="260" t="s">
        <v>657</v>
      </c>
      <c r="C1" s="260"/>
      <c r="D1" s="260"/>
    </row>
    <row r="2" spans="1:4" ht="15.75" customHeight="1">
      <c r="A2" s="1"/>
      <c r="B2" s="260" t="s">
        <v>0</v>
      </c>
      <c r="C2" s="260"/>
      <c r="D2" s="260"/>
    </row>
    <row r="3" spans="1:4" ht="15.75" customHeight="1">
      <c r="A3" s="1"/>
      <c r="B3" s="285" t="s">
        <v>339</v>
      </c>
      <c r="C3" s="285"/>
      <c r="D3" s="285"/>
    </row>
    <row r="4" spans="1:4" ht="15.75" customHeight="1">
      <c r="A4" s="1"/>
      <c r="B4" s="260" t="s">
        <v>2</v>
      </c>
      <c r="C4" s="260"/>
      <c r="D4" s="260"/>
    </row>
    <row r="5" spans="1:4" ht="15.75" customHeight="1">
      <c r="A5" s="1"/>
      <c r="B5" s="260" t="s">
        <v>900</v>
      </c>
      <c r="C5" s="260"/>
      <c r="D5" s="260"/>
    </row>
    <row r="6" spans="1:4" ht="15.75">
      <c r="A6" s="286"/>
      <c r="B6" s="287"/>
      <c r="C6" s="287"/>
      <c r="D6" s="287"/>
    </row>
    <row r="7" spans="1:4">
      <c r="A7" s="284" t="s">
        <v>340</v>
      </c>
      <c r="B7" s="284"/>
      <c r="C7" s="284"/>
      <c r="D7" s="284"/>
    </row>
    <row r="8" spans="1:4" ht="35.25" customHeight="1">
      <c r="A8" s="257" t="s">
        <v>707</v>
      </c>
      <c r="B8" s="257"/>
      <c r="C8" s="257"/>
      <c r="D8" s="257"/>
    </row>
    <row r="9" spans="1:4" ht="15.75">
      <c r="A9" s="1"/>
      <c r="B9" s="1"/>
      <c r="C9" s="1"/>
      <c r="D9" s="1"/>
    </row>
    <row r="10" spans="1:4" ht="20.25" customHeight="1">
      <c r="A10" s="1"/>
      <c r="B10" s="280" t="s">
        <v>682</v>
      </c>
      <c r="C10" s="280"/>
      <c r="D10" s="280"/>
    </row>
    <row r="11" spans="1:4" ht="26.25" customHeight="1">
      <c r="A11" s="267" t="s">
        <v>341</v>
      </c>
      <c r="B11" s="267" t="s">
        <v>3</v>
      </c>
      <c r="C11" s="289" t="s">
        <v>478</v>
      </c>
      <c r="D11" s="290"/>
    </row>
    <row r="12" spans="1:4" ht="21.75" customHeight="1">
      <c r="A12" s="288"/>
      <c r="B12" s="288"/>
      <c r="C12" s="103" t="s">
        <v>479</v>
      </c>
      <c r="D12" s="103" t="s">
        <v>708</v>
      </c>
    </row>
    <row r="13" spans="1:4">
      <c r="A13" s="108" t="s">
        <v>342</v>
      </c>
      <c r="B13" s="105" t="s">
        <v>343</v>
      </c>
      <c r="C13" s="113">
        <f>C14+C20+C30+C38+C41+C48+C54+C59+C64+C70</f>
        <v>60249787.159999996</v>
      </c>
      <c r="D13" s="113">
        <f>D14+D20+D30+D38+D41+D48+D54+D59+D64+D70</f>
        <v>58558452.159999996</v>
      </c>
    </row>
    <row r="14" spans="1:4">
      <c r="A14" s="108" t="s">
        <v>344</v>
      </c>
      <c r="B14" s="105" t="s">
        <v>345</v>
      </c>
      <c r="C14" s="113">
        <f>C15</f>
        <v>44676500</v>
      </c>
      <c r="D14" s="113">
        <f>D15</f>
        <v>44676500</v>
      </c>
    </row>
    <row r="15" spans="1:4" ht="14.25" customHeight="1">
      <c r="A15" s="108" t="s">
        <v>346</v>
      </c>
      <c r="B15" s="105" t="s">
        <v>347</v>
      </c>
      <c r="C15" s="113">
        <f>C16+C17+C18+C19</f>
        <v>44676500</v>
      </c>
      <c r="D15" s="113">
        <f>D16+D17+D18+D19</f>
        <v>44676500</v>
      </c>
    </row>
    <row r="16" spans="1:4" ht="54.75" customHeight="1">
      <c r="A16" s="104" t="s">
        <v>348</v>
      </c>
      <c r="B16" s="105" t="s">
        <v>349</v>
      </c>
      <c r="C16" s="113">
        <v>44280000</v>
      </c>
      <c r="D16" s="113">
        <v>44280000</v>
      </c>
    </row>
    <row r="17" spans="1:4" ht="81" customHeight="1">
      <c r="A17" s="104" t="s">
        <v>350</v>
      </c>
      <c r="B17" s="105" t="s">
        <v>351</v>
      </c>
      <c r="C17" s="113">
        <v>30500</v>
      </c>
      <c r="D17" s="113">
        <v>30500</v>
      </c>
    </row>
    <row r="18" spans="1:4" ht="41.25" customHeight="1">
      <c r="A18" s="104" t="s">
        <v>352</v>
      </c>
      <c r="B18" s="105" t="s">
        <v>353</v>
      </c>
      <c r="C18" s="113">
        <v>126000</v>
      </c>
      <c r="D18" s="113">
        <v>126000</v>
      </c>
    </row>
    <row r="19" spans="1:4" ht="65.25" customHeight="1">
      <c r="A19" s="104" t="s">
        <v>354</v>
      </c>
      <c r="B19" s="105" t="s">
        <v>482</v>
      </c>
      <c r="C19" s="113">
        <v>240000</v>
      </c>
      <c r="D19" s="113">
        <v>240000</v>
      </c>
    </row>
    <row r="20" spans="1:4" ht="30" customHeight="1">
      <c r="A20" s="108" t="s">
        <v>355</v>
      </c>
      <c r="B20" s="105" t="s">
        <v>356</v>
      </c>
      <c r="C20" s="113">
        <f>C21</f>
        <v>5985403.1600000001</v>
      </c>
      <c r="D20" s="113">
        <f>D21</f>
        <v>5985403.1600000001</v>
      </c>
    </row>
    <row r="21" spans="1:4" ht="27.75" customHeight="1">
      <c r="A21" s="108" t="s">
        <v>357</v>
      </c>
      <c r="B21" s="105" t="s">
        <v>358</v>
      </c>
      <c r="C21" s="113">
        <f>C22+C24+C26+C28</f>
        <v>5985403.1600000001</v>
      </c>
      <c r="D21" s="113">
        <f>D22+D24+D26+D28</f>
        <v>5985403.1600000001</v>
      </c>
    </row>
    <row r="22" spans="1:4" ht="18.75" customHeight="1">
      <c r="A22" s="281" t="s">
        <v>359</v>
      </c>
      <c r="B22" s="282" t="s">
        <v>360</v>
      </c>
      <c r="C22" s="275">
        <v>2276803.7400000002</v>
      </c>
      <c r="D22" s="275">
        <v>2276803.7400000002</v>
      </c>
    </row>
    <row r="23" spans="1:4" ht="32.25" customHeight="1">
      <c r="A23" s="281"/>
      <c r="B23" s="283"/>
      <c r="C23" s="276"/>
      <c r="D23" s="276"/>
    </row>
    <row r="24" spans="1:4" ht="47.25" customHeight="1">
      <c r="A24" s="277" t="s">
        <v>361</v>
      </c>
      <c r="B24" s="279" t="s">
        <v>362</v>
      </c>
      <c r="C24" s="275">
        <v>15543.36</v>
      </c>
      <c r="D24" s="275">
        <v>15543.36</v>
      </c>
    </row>
    <row r="25" spans="1:4" ht="18.75" customHeight="1">
      <c r="A25" s="278"/>
      <c r="B25" s="279"/>
      <c r="C25" s="276"/>
      <c r="D25" s="276"/>
    </row>
    <row r="26" spans="1:4" ht="51" customHeight="1">
      <c r="A26" s="272" t="s">
        <v>363</v>
      </c>
      <c r="B26" s="273" t="s">
        <v>364</v>
      </c>
      <c r="C26" s="275">
        <v>4087355.03</v>
      </c>
      <c r="D26" s="275">
        <v>4087355.03</v>
      </c>
    </row>
    <row r="27" spans="1:4" ht="9.75" hidden="1" customHeight="1">
      <c r="A27" s="272"/>
      <c r="B27" s="274"/>
      <c r="C27" s="276"/>
      <c r="D27" s="276"/>
    </row>
    <row r="28" spans="1:4" ht="49.5" customHeight="1">
      <c r="A28" s="272" t="s">
        <v>365</v>
      </c>
      <c r="B28" s="273" t="s">
        <v>366</v>
      </c>
      <c r="C28" s="275">
        <v>-394298.97</v>
      </c>
      <c r="D28" s="275">
        <v>-394298.97</v>
      </c>
    </row>
    <row r="29" spans="1:4" ht="6" hidden="1" customHeight="1">
      <c r="A29" s="272"/>
      <c r="B29" s="274"/>
      <c r="C29" s="276"/>
      <c r="D29" s="276"/>
    </row>
    <row r="30" spans="1:4" ht="14.25" customHeight="1">
      <c r="A30" s="108" t="s">
        <v>367</v>
      </c>
      <c r="B30" s="109" t="s">
        <v>368</v>
      </c>
      <c r="C30" s="113">
        <f>C31+C34+C36</f>
        <v>2057600</v>
      </c>
      <c r="D30" s="113">
        <f>D31+D34+D36</f>
        <v>507600</v>
      </c>
    </row>
    <row r="31" spans="1:4" ht="17.25" customHeight="1">
      <c r="A31" s="108" t="s">
        <v>369</v>
      </c>
      <c r="B31" s="105" t="s">
        <v>370</v>
      </c>
      <c r="C31" s="113">
        <f>C32+C33</f>
        <v>1550000</v>
      </c>
      <c r="D31" s="113">
        <f>D32+D33</f>
        <v>0</v>
      </c>
    </row>
    <row r="32" spans="1:4" ht="16.5" customHeight="1">
      <c r="A32" s="104" t="s">
        <v>371</v>
      </c>
      <c r="B32" s="105" t="s">
        <v>370</v>
      </c>
      <c r="C32" s="113">
        <v>1550000</v>
      </c>
      <c r="D32" s="113">
        <v>0</v>
      </c>
    </row>
    <row r="33" spans="1:4" ht="27.75" customHeight="1">
      <c r="A33" s="104" t="s">
        <v>372</v>
      </c>
      <c r="B33" s="105" t="s">
        <v>373</v>
      </c>
      <c r="C33" s="113"/>
      <c r="D33" s="113"/>
    </row>
    <row r="34" spans="1:4" ht="15.75" customHeight="1">
      <c r="A34" s="108" t="s">
        <v>374</v>
      </c>
      <c r="B34" s="105" t="s">
        <v>375</v>
      </c>
      <c r="C34" s="113">
        <f>C35</f>
        <v>307600</v>
      </c>
      <c r="D34" s="113">
        <f>D35</f>
        <v>307600</v>
      </c>
    </row>
    <row r="35" spans="1:4">
      <c r="A35" s="104" t="s">
        <v>376</v>
      </c>
      <c r="B35" s="105" t="s">
        <v>375</v>
      </c>
      <c r="C35" s="113">
        <v>307600</v>
      </c>
      <c r="D35" s="113">
        <v>307600</v>
      </c>
    </row>
    <row r="36" spans="1:4" ht="26.25">
      <c r="A36" s="108" t="s">
        <v>377</v>
      </c>
      <c r="B36" s="105" t="s">
        <v>378</v>
      </c>
      <c r="C36" s="113">
        <f>C37</f>
        <v>200000</v>
      </c>
      <c r="D36" s="113">
        <f>D37</f>
        <v>200000</v>
      </c>
    </row>
    <row r="37" spans="1:4" ht="25.5" customHeight="1">
      <c r="A37" s="104" t="s">
        <v>379</v>
      </c>
      <c r="B37" s="105" t="s">
        <v>380</v>
      </c>
      <c r="C37" s="113">
        <v>200000</v>
      </c>
      <c r="D37" s="113">
        <v>200000</v>
      </c>
    </row>
    <row r="38" spans="1:4" ht="27" customHeight="1">
      <c r="A38" s="108" t="s">
        <v>381</v>
      </c>
      <c r="B38" s="105" t="s">
        <v>382</v>
      </c>
      <c r="C38" s="113">
        <f t="shared" ref="C38:D39" si="0">C39</f>
        <v>300000</v>
      </c>
      <c r="D38" s="113">
        <f t="shared" si="0"/>
        <v>300000</v>
      </c>
    </row>
    <row r="39" spans="1:4" ht="18" customHeight="1">
      <c r="A39" s="108" t="s">
        <v>383</v>
      </c>
      <c r="B39" s="109" t="s">
        <v>384</v>
      </c>
      <c r="C39" s="113">
        <f t="shared" si="0"/>
        <v>300000</v>
      </c>
      <c r="D39" s="113">
        <f t="shared" si="0"/>
        <v>300000</v>
      </c>
    </row>
    <row r="40" spans="1:4" ht="17.25" customHeight="1">
      <c r="A40" s="104" t="s">
        <v>385</v>
      </c>
      <c r="B40" s="109" t="s">
        <v>386</v>
      </c>
      <c r="C40" s="113">
        <v>300000</v>
      </c>
      <c r="D40" s="113">
        <v>300000</v>
      </c>
    </row>
    <row r="41" spans="1:4" ht="28.5" customHeight="1">
      <c r="A41" s="108" t="s">
        <v>387</v>
      </c>
      <c r="B41" s="105" t="s">
        <v>388</v>
      </c>
      <c r="C41" s="113">
        <f>C42</f>
        <v>2899984</v>
      </c>
      <c r="D41" s="113">
        <f>D42</f>
        <v>2846049</v>
      </c>
    </row>
    <row r="42" spans="1:4" ht="64.5" customHeight="1">
      <c r="A42" s="108" t="s">
        <v>389</v>
      </c>
      <c r="B42" s="105" t="s">
        <v>390</v>
      </c>
      <c r="C42" s="113">
        <f>C43+C46</f>
        <v>2899984</v>
      </c>
      <c r="D42" s="113">
        <f>D43+D46</f>
        <v>2846049</v>
      </c>
    </row>
    <row r="43" spans="1:4" ht="56.25" customHeight="1">
      <c r="A43" s="108" t="s">
        <v>391</v>
      </c>
      <c r="B43" s="105" t="s">
        <v>392</v>
      </c>
      <c r="C43" s="113">
        <f>C44+C45</f>
        <v>2831800</v>
      </c>
      <c r="D43" s="113">
        <f>D44+D45</f>
        <v>2802300</v>
      </c>
    </row>
    <row r="44" spans="1:4" ht="66" customHeight="1">
      <c r="A44" s="104" t="s">
        <v>673</v>
      </c>
      <c r="B44" s="97" t="s">
        <v>674</v>
      </c>
      <c r="C44" s="113">
        <v>2499200</v>
      </c>
      <c r="D44" s="113">
        <v>2469700</v>
      </c>
    </row>
    <row r="45" spans="1:4" ht="66" customHeight="1">
      <c r="A45" s="104" t="s">
        <v>393</v>
      </c>
      <c r="B45" s="34" t="s">
        <v>394</v>
      </c>
      <c r="C45" s="113">
        <v>332600</v>
      </c>
      <c r="D45" s="113">
        <v>332600</v>
      </c>
    </row>
    <row r="46" spans="1:4" ht="64.5" customHeight="1">
      <c r="A46" s="108" t="s">
        <v>395</v>
      </c>
      <c r="B46" s="97" t="s">
        <v>687</v>
      </c>
      <c r="C46" s="113">
        <f>C47</f>
        <v>68184</v>
      </c>
      <c r="D46" s="113">
        <f>D47</f>
        <v>43749</v>
      </c>
    </row>
    <row r="47" spans="1:4" ht="54" customHeight="1">
      <c r="A47" s="104" t="s">
        <v>396</v>
      </c>
      <c r="B47" s="105" t="s">
        <v>397</v>
      </c>
      <c r="C47" s="113">
        <v>68184</v>
      </c>
      <c r="D47" s="113">
        <v>43749</v>
      </c>
    </row>
    <row r="48" spans="1:4" ht="18" customHeight="1">
      <c r="A48" s="108" t="s">
        <v>398</v>
      </c>
      <c r="B48" s="109" t="s">
        <v>399</v>
      </c>
      <c r="C48" s="113">
        <f>C49</f>
        <v>140300</v>
      </c>
      <c r="D48" s="113">
        <f>D49</f>
        <v>147400</v>
      </c>
    </row>
    <row r="49" spans="1:4" ht="18.75" customHeight="1">
      <c r="A49" s="108" t="s">
        <v>400</v>
      </c>
      <c r="B49" s="109" t="s">
        <v>401</v>
      </c>
      <c r="C49" s="113">
        <f>C50+C51+C52+C53</f>
        <v>140300</v>
      </c>
      <c r="D49" s="113">
        <f>D50+D51+D52+D53</f>
        <v>147400</v>
      </c>
    </row>
    <row r="50" spans="1:4" ht="25.5" customHeight="1">
      <c r="A50" s="104" t="s">
        <v>402</v>
      </c>
      <c r="B50" s="105" t="s">
        <v>403</v>
      </c>
      <c r="C50" s="113">
        <v>42400</v>
      </c>
      <c r="D50" s="113">
        <v>44600</v>
      </c>
    </row>
    <row r="51" spans="1:4" ht="21" customHeight="1">
      <c r="A51" s="104" t="s">
        <v>404</v>
      </c>
      <c r="B51" s="105" t="s">
        <v>405</v>
      </c>
      <c r="C51" s="113">
        <v>6200</v>
      </c>
      <c r="D51" s="113">
        <v>6500</v>
      </c>
    </row>
    <row r="52" spans="1:4" ht="18.75" customHeight="1">
      <c r="A52" s="104" t="s">
        <v>684</v>
      </c>
      <c r="B52" s="105" t="s">
        <v>683</v>
      </c>
      <c r="C52" s="113">
        <v>88600</v>
      </c>
      <c r="D52" s="113">
        <v>93100</v>
      </c>
    </row>
    <row r="53" spans="1:4" ht="20.25" customHeight="1">
      <c r="A53" s="104" t="s">
        <v>685</v>
      </c>
      <c r="B53" s="105" t="s">
        <v>686</v>
      </c>
      <c r="C53" s="113">
        <v>3100</v>
      </c>
      <c r="D53" s="113">
        <v>3200</v>
      </c>
    </row>
    <row r="54" spans="1:4" ht="27" customHeight="1">
      <c r="A54" s="108" t="s">
        <v>406</v>
      </c>
      <c r="B54" s="105" t="s">
        <v>706</v>
      </c>
      <c r="C54" s="113">
        <f t="shared" ref="C54:D55" si="1">C55</f>
        <v>2412200</v>
      </c>
      <c r="D54" s="113">
        <f t="shared" si="1"/>
        <v>2412200</v>
      </c>
    </row>
    <row r="55" spans="1:4" ht="18.75" customHeight="1">
      <c r="A55" s="108" t="s">
        <v>407</v>
      </c>
      <c r="B55" s="109" t="s">
        <v>408</v>
      </c>
      <c r="C55" s="113">
        <f t="shared" si="1"/>
        <v>2412200</v>
      </c>
      <c r="D55" s="113">
        <f t="shared" si="1"/>
        <v>2412200</v>
      </c>
    </row>
    <row r="56" spans="1:4" ht="21.75" customHeight="1">
      <c r="A56" s="108" t="s">
        <v>409</v>
      </c>
      <c r="B56" s="109" t="s">
        <v>410</v>
      </c>
      <c r="C56" s="113">
        <f>C57+C58</f>
        <v>2412200</v>
      </c>
      <c r="D56" s="113">
        <f>D57+D58</f>
        <v>2412200</v>
      </c>
    </row>
    <row r="57" spans="1:4" ht="28.5" customHeight="1">
      <c r="A57" s="104" t="s">
        <v>411</v>
      </c>
      <c r="B57" s="105" t="s">
        <v>412</v>
      </c>
      <c r="C57" s="113">
        <v>15000</v>
      </c>
      <c r="D57" s="113">
        <v>15000</v>
      </c>
    </row>
    <row r="58" spans="1:4" ht="30" customHeight="1">
      <c r="A58" s="104" t="s">
        <v>413</v>
      </c>
      <c r="B58" s="105" t="s">
        <v>412</v>
      </c>
      <c r="C58" s="113">
        <v>2397200</v>
      </c>
      <c r="D58" s="113">
        <v>2397200</v>
      </c>
    </row>
    <row r="59" spans="1:4" ht="30" customHeight="1">
      <c r="A59" s="108" t="s">
        <v>414</v>
      </c>
      <c r="B59" s="105" t="s">
        <v>415</v>
      </c>
      <c r="C59" s="113">
        <f>C60</f>
        <v>1589100</v>
      </c>
      <c r="D59" s="113">
        <f>D60</f>
        <v>1486700</v>
      </c>
    </row>
    <row r="60" spans="1:4" ht="30.75" customHeight="1">
      <c r="A60" s="35" t="s">
        <v>416</v>
      </c>
      <c r="B60" s="25" t="s">
        <v>417</v>
      </c>
      <c r="C60" s="114">
        <f>C61</f>
        <v>1589100</v>
      </c>
      <c r="D60" s="114">
        <f>D61</f>
        <v>1486700</v>
      </c>
    </row>
    <row r="61" spans="1:4" ht="28.5" customHeight="1">
      <c r="A61" s="108" t="s">
        <v>418</v>
      </c>
      <c r="B61" s="105" t="s">
        <v>419</v>
      </c>
      <c r="C61" s="113">
        <f>C62+C63</f>
        <v>1589100</v>
      </c>
      <c r="D61" s="113">
        <f>D62+D63</f>
        <v>1486700</v>
      </c>
    </row>
    <row r="62" spans="1:4" ht="40.5" customHeight="1">
      <c r="A62" s="104" t="s">
        <v>676</v>
      </c>
      <c r="B62" s="105" t="s">
        <v>677</v>
      </c>
      <c r="C62" s="113">
        <v>1430900</v>
      </c>
      <c r="D62" s="113">
        <v>1341700</v>
      </c>
    </row>
    <row r="63" spans="1:4" ht="39.75" customHeight="1">
      <c r="A63" s="104" t="s">
        <v>420</v>
      </c>
      <c r="B63" s="105" t="s">
        <v>421</v>
      </c>
      <c r="C63" s="113">
        <v>158200</v>
      </c>
      <c r="D63" s="113">
        <v>145000</v>
      </c>
    </row>
    <row r="64" spans="1:4" ht="21" customHeight="1">
      <c r="A64" s="108" t="s">
        <v>422</v>
      </c>
      <c r="B64" s="109" t="s">
        <v>423</v>
      </c>
      <c r="C64" s="113">
        <f>C65+C67</f>
        <v>45100</v>
      </c>
      <c r="D64" s="113">
        <f>D65+D67</f>
        <v>45800</v>
      </c>
    </row>
    <row r="65" spans="1:4" ht="27.75" customHeight="1">
      <c r="A65" s="108" t="s">
        <v>424</v>
      </c>
      <c r="B65" s="105" t="s">
        <v>425</v>
      </c>
      <c r="C65" s="113">
        <f>C66</f>
        <v>30000</v>
      </c>
      <c r="D65" s="113">
        <f>D66</f>
        <v>30000</v>
      </c>
    </row>
    <row r="66" spans="1:4" ht="52.5" customHeight="1">
      <c r="A66" s="104" t="s">
        <v>426</v>
      </c>
      <c r="B66" s="117" t="s">
        <v>688</v>
      </c>
      <c r="C66" s="113">
        <v>30000</v>
      </c>
      <c r="D66" s="113">
        <v>30000</v>
      </c>
    </row>
    <row r="67" spans="1:4" ht="27.75" customHeight="1">
      <c r="A67" s="108" t="s">
        <v>427</v>
      </c>
      <c r="B67" s="105" t="s">
        <v>428</v>
      </c>
      <c r="C67" s="113">
        <f>C68+C69</f>
        <v>15100</v>
      </c>
      <c r="D67" s="113">
        <f>D68+D69</f>
        <v>15800</v>
      </c>
    </row>
    <row r="68" spans="1:4" ht="29.25" customHeight="1">
      <c r="A68" s="104" t="s">
        <v>429</v>
      </c>
      <c r="B68" s="105" t="s">
        <v>430</v>
      </c>
      <c r="C68" s="113">
        <v>4000</v>
      </c>
      <c r="D68" s="113">
        <v>4000</v>
      </c>
    </row>
    <row r="69" spans="1:4" ht="28.5" customHeight="1">
      <c r="A69" s="104" t="s">
        <v>431</v>
      </c>
      <c r="B69" s="105" t="s">
        <v>430</v>
      </c>
      <c r="C69" s="113">
        <v>11100</v>
      </c>
      <c r="D69" s="113">
        <v>11800</v>
      </c>
    </row>
    <row r="70" spans="1:4" ht="20.25" customHeight="1">
      <c r="A70" s="108" t="s">
        <v>432</v>
      </c>
      <c r="B70" s="109" t="s">
        <v>433</v>
      </c>
      <c r="C70" s="113">
        <f t="shared" ref="C70:D71" si="2">C71</f>
        <v>143600</v>
      </c>
      <c r="D70" s="113">
        <f t="shared" si="2"/>
        <v>150800</v>
      </c>
    </row>
    <row r="71" spans="1:4" ht="18" customHeight="1">
      <c r="A71" s="108" t="s">
        <v>434</v>
      </c>
      <c r="B71" s="109" t="s">
        <v>435</v>
      </c>
      <c r="C71" s="113">
        <f t="shared" si="2"/>
        <v>143600</v>
      </c>
      <c r="D71" s="113">
        <f t="shared" si="2"/>
        <v>150800</v>
      </c>
    </row>
    <row r="72" spans="1:4" ht="20.25" customHeight="1">
      <c r="A72" s="104" t="s">
        <v>436</v>
      </c>
      <c r="B72" s="109" t="s">
        <v>437</v>
      </c>
      <c r="C72" s="113">
        <v>143600</v>
      </c>
      <c r="D72" s="113">
        <v>150800</v>
      </c>
    </row>
    <row r="73" spans="1:4" ht="18.75" customHeight="1">
      <c r="A73" s="36" t="s">
        <v>438</v>
      </c>
      <c r="B73" s="8" t="s">
        <v>439</v>
      </c>
      <c r="C73" s="115">
        <f>C74</f>
        <v>146472226.22</v>
      </c>
      <c r="D73" s="115">
        <f>D74</f>
        <v>145908825.22</v>
      </c>
    </row>
    <row r="74" spans="1:4" ht="29.25" customHeight="1">
      <c r="A74" s="108" t="s">
        <v>440</v>
      </c>
      <c r="B74" s="105" t="s">
        <v>441</v>
      </c>
      <c r="C74" s="113">
        <f>C75+C80+C83</f>
        <v>146472226.22</v>
      </c>
      <c r="D74" s="113">
        <f>D75+D80+D83</f>
        <v>145908825.22</v>
      </c>
    </row>
    <row r="75" spans="1:4" ht="17.25" customHeight="1">
      <c r="A75" s="36" t="s">
        <v>689</v>
      </c>
      <c r="B75" s="8" t="s">
        <v>483</v>
      </c>
      <c r="C75" s="115">
        <f t="shared" ref="C75:D75" si="3">C76</f>
        <v>75453100</v>
      </c>
      <c r="D75" s="115">
        <f t="shared" si="3"/>
        <v>72845400</v>
      </c>
    </row>
    <row r="76" spans="1:4" ht="17.25" customHeight="1">
      <c r="A76" s="108" t="s">
        <v>690</v>
      </c>
      <c r="B76" s="105" t="s">
        <v>442</v>
      </c>
      <c r="C76" s="113">
        <f>C77+C79</f>
        <v>75453100</v>
      </c>
      <c r="D76" s="113">
        <f>D77+D79</f>
        <v>72845400</v>
      </c>
    </row>
    <row r="77" spans="1:4" ht="27" customHeight="1">
      <c r="A77" s="104" t="s">
        <v>691</v>
      </c>
      <c r="B77" s="105" t="s">
        <v>443</v>
      </c>
      <c r="C77" s="113">
        <v>75453100</v>
      </c>
      <c r="D77" s="113">
        <v>72845400</v>
      </c>
    </row>
    <row r="78" spans="1:4" ht="25.5" customHeight="1">
      <c r="A78" s="106" t="s">
        <v>692</v>
      </c>
      <c r="B78" s="110" t="s">
        <v>679</v>
      </c>
      <c r="C78" s="113">
        <f>C79</f>
        <v>0</v>
      </c>
      <c r="D78" s="113">
        <f>D79</f>
        <v>0</v>
      </c>
    </row>
    <row r="79" spans="1:4" ht="28.5" customHeight="1">
      <c r="A79" s="106" t="s">
        <v>693</v>
      </c>
      <c r="B79" s="110" t="s">
        <v>666</v>
      </c>
      <c r="C79" s="113">
        <v>0</v>
      </c>
      <c r="D79" s="113">
        <v>0</v>
      </c>
    </row>
    <row r="80" spans="1:4" ht="26.25" customHeight="1">
      <c r="A80" s="111" t="s">
        <v>694</v>
      </c>
      <c r="B80" s="112" t="s">
        <v>444</v>
      </c>
      <c r="C80" s="115">
        <f>C81</f>
        <v>254100</v>
      </c>
      <c r="D80" s="115">
        <f>D81</f>
        <v>254100</v>
      </c>
    </row>
    <row r="81" spans="1:4" ht="16.5" customHeight="1">
      <c r="A81" s="108" t="s">
        <v>695</v>
      </c>
      <c r="B81" s="107" t="s">
        <v>445</v>
      </c>
      <c r="C81" s="113">
        <f t="shared" ref="C81:D81" si="4">C82</f>
        <v>254100</v>
      </c>
      <c r="D81" s="113">
        <f t="shared" si="4"/>
        <v>254100</v>
      </c>
    </row>
    <row r="82" spans="1:4" ht="15.75" customHeight="1">
      <c r="A82" s="104" t="s">
        <v>696</v>
      </c>
      <c r="B82" s="107" t="s">
        <v>446</v>
      </c>
      <c r="C82" s="113">
        <v>254100</v>
      </c>
      <c r="D82" s="113">
        <v>254100</v>
      </c>
    </row>
    <row r="83" spans="1:4" ht="16.5" customHeight="1">
      <c r="A83" s="36" t="s">
        <v>697</v>
      </c>
      <c r="B83" s="8" t="s">
        <v>484</v>
      </c>
      <c r="C83" s="115">
        <f>C88+C90+C84+C86</f>
        <v>70765026.219999999</v>
      </c>
      <c r="D83" s="115">
        <f>D88+D90+D84+D86</f>
        <v>72809325.219999999</v>
      </c>
    </row>
    <row r="84" spans="1:4" ht="43.5" customHeight="1">
      <c r="A84" s="108" t="s">
        <v>698</v>
      </c>
      <c r="B84" s="105" t="s">
        <v>480</v>
      </c>
      <c r="C84" s="113">
        <f>C85</f>
        <v>2010</v>
      </c>
      <c r="D84" s="113">
        <f>D85</f>
        <v>2110</v>
      </c>
    </row>
    <row r="85" spans="1:4" ht="53.25" customHeight="1">
      <c r="A85" s="104" t="s">
        <v>699</v>
      </c>
      <c r="B85" s="105" t="s">
        <v>481</v>
      </c>
      <c r="C85" s="113">
        <v>2010</v>
      </c>
      <c r="D85" s="113">
        <v>2110</v>
      </c>
    </row>
    <row r="86" spans="1:4" ht="52.5" customHeight="1">
      <c r="A86" s="104" t="s">
        <v>700</v>
      </c>
      <c r="B86" s="105" t="s">
        <v>680</v>
      </c>
      <c r="C86" s="113">
        <f>C87</f>
        <v>3220371</v>
      </c>
      <c r="D86" s="113">
        <f>D87</f>
        <v>2146914</v>
      </c>
    </row>
    <row r="87" spans="1:4" ht="54.75" customHeight="1">
      <c r="A87" s="104" t="s">
        <v>701</v>
      </c>
      <c r="B87" s="105" t="s">
        <v>681</v>
      </c>
      <c r="C87" s="113">
        <v>3220371</v>
      </c>
      <c r="D87" s="113">
        <v>2146914</v>
      </c>
    </row>
    <row r="88" spans="1:4" ht="28.5" customHeight="1">
      <c r="A88" s="108" t="s">
        <v>702</v>
      </c>
      <c r="B88" s="109" t="s">
        <v>447</v>
      </c>
      <c r="C88" s="113">
        <f>C89</f>
        <v>1040009.22</v>
      </c>
      <c r="D88" s="113">
        <f>D89</f>
        <v>1040009.22</v>
      </c>
    </row>
    <row r="89" spans="1:4" ht="29.25" customHeight="1">
      <c r="A89" s="104" t="s">
        <v>703</v>
      </c>
      <c r="B89" s="37" t="s">
        <v>448</v>
      </c>
      <c r="C89" s="113">
        <v>1040009.22</v>
      </c>
      <c r="D89" s="113">
        <v>1040009.22</v>
      </c>
    </row>
    <row r="90" spans="1:4" ht="15" customHeight="1">
      <c r="A90" s="104" t="s">
        <v>704</v>
      </c>
      <c r="B90" s="105" t="s">
        <v>449</v>
      </c>
      <c r="C90" s="113">
        <f>C91</f>
        <v>66502636</v>
      </c>
      <c r="D90" s="113">
        <f>D91</f>
        <v>69620292</v>
      </c>
    </row>
    <row r="91" spans="1:4" ht="16.5" customHeight="1">
      <c r="A91" s="104" t="s">
        <v>705</v>
      </c>
      <c r="B91" s="105" t="s">
        <v>450</v>
      </c>
      <c r="C91" s="113">
        <v>66502636</v>
      </c>
      <c r="D91" s="113">
        <v>69620292</v>
      </c>
    </row>
    <row r="92" spans="1:4" ht="19.5" customHeight="1">
      <c r="A92" s="38"/>
      <c r="B92" s="8" t="s">
        <v>451</v>
      </c>
      <c r="C92" s="115">
        <f>C13+C73</f>
        <v>206722013.38</v>
      </c>
      <c r="D92" s="115">
        <f>D13+D73</f>
        <v>204467277.38</v>
      </c>
    </row>
    <row r="93" spans="1:4">
      <c r="A93" s="7"/>
      <c r="B93" s="7"/>
      <c r="C93" s="7"/>
      <c r="D93" s="7"/>
    </row>
    <row r="94" spans="1:4">
      <c r="A94" s="7"/>
      <c r="B94" s="7"/>
      <c r="C94" s="7"/>
      <c r="D94" s="7"/>
    </row>
  </sheetData>
  <mergeCells count="28">
    <mergeCell ref="A6:D6"/>
    <mergeCell ref="B11:B12"/>
    <mergeCell ref="A11:A12"/>
    <mergeCell ref="C11:D11"/>
    <mergeCell ref="B1:D1"/>
    <mergeCell ref="B2:D2"/>
    <mergeCell ref="B3:D3"/>
    <mergeCell ref="B4:D4"/>
    <mergeCell ref="B5:D5"/>
    <mergeCell ref="A7:D7"/>
    <mergeCell ref="A8:D8"/>
    <mergeCell ref="B10:D10"/>
    <mergeCell ref="A22:A23"/>
    <mergeCell ref="B22:B23"/>
    <mergeCell ref="D22:D23"/>
    <mergeCell ref="A28:A29"/>
    <mergeCell ref="B28:B29"/>
    <mergeCell ref="D28:D29"/>
    <mergeCell ref="C22:C23"/>
    <mergeCell ref="C24:C25"/>
    <mergeCell ref="C26:C27"/>
    <mergeCell ref="C28:C29"/>
    <mergeCell ref="A24:A25"/>
    <mergeCell ref="B24:B25"/>
    <mergeCell ref="D24:D25"/>
    <mergeCell ref="A26:A27"/>
    <mergeCell ref="B26:B27"/>
    <mergeCell ref="D26:D27"/>
  </mergeCells>
  <pageMargins left="0.7" right="0.7" top="0.75" bottom="0.75" header="0.3" footer="0.3"/>
  <pageSetup paperSize="9" scale="77" orientation="portrait" r:id="rId1"/>
  <rowBreaks count="2" manualBreakCount="2">
    <brk id="37" max="3" man="1"/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62"/>
  <sheetViews>
    <sheetView view="pageBreakPreview" topLeftCell="A49" zoomScaleSheetLayoutView="100" workbookViewId="0">
      <selection activeCell="A7" sqref="A7:C7"/>
    </sheetView>
  </sheetViews>
  <sheetFormatPr defaultRowHeight="15"/>
  <cols>
    <col min="1" max="1" width="6.42578125" customWidth="1"/>
    <col min="2" max="2" width="17.7109375" customWidth="1"/>
    <col min="3" max="3" width="83" customWidth="1"/>
    <col min="4" max="4" width="11.42578125" customWidth="1"/>
  </cols>
  <sheetData>
    <row r="1" spans="1:4" ht="15.75">
      <c r="A1" s="1"/>
      <c r="B1" s="1"/>
      <c r="C1" s="55" t="s">
        <v>573</v>
      </c>
      <c r="D1" s="55"/>
    </row>
    <row r="2" spans="1:4" ht="15.75">
      <c r="A2" s="1"/>
      <c r="B2" s="1"/>
      <c r="C2" s="55" t="s">
        <v>0</v>
      </c>
      <c r="D2" s="55"/>
    </row>
    <row r="3" spans="1:4" ht="15.75">
      <c r="A3" s="1"/>
      <c r="B3" s="1"/>
      <c r="C3" s="55" t="s">
        <v>1</v>
      </c>
      <c r="D3" s="55"/>
    </row>
    <row r="4" spans="1:4" ht="15.75">
      <c r="A4" s="1"/>
      <c r="B4" s="1"/>
      <c r="C4" s="55" t="s">
        <v>2</v>
      </c>
      <c r="D4" s="55"/>
    </row>
    <row r="5" spans="1:4" ht="15.75">
      <c r="A5" s="1"/>
      <c r="B5" s="1"/>
      <c r="C5" s="249" t="s">
        <v>900</v>
      </c>
      <c r="D5" s="55"/>
    </row>
    <row r="6" spans="1:4" ht="15.75">
      <c r="A6" s="1"/>
      <c r="B6" s="1"/>
      <c r="C6" s="55"/>
      <c r="D6" s="55"/>
    </row>
    <row r="7" spans="1:4" ht="57" customHeight="1">
      <c r="A7" s="257" t="s">
        <v>788</v>
      </c>
      <c r="B7" s="257"/>
      <c r="C7" s="257"/>
      <c r="D7" s="72"/>
    </row>
    <row r="8" spans="1:4" ht="15.75">
      <c r="A8" s="1"/>
      <c r="B8" s="1"/>
      <c r="C8" s="55"/>
      <c r="D8" s="55"/>
    </row>
    <row r="9" spans="1:4" ht="17.25" customHeight="1">
      <c r="A9" s="73"/>
      <c r="B9" s="73"/>
      <c r="C9" s="74"/>
      <c r="D9" s="75"/>
    </row>
    <row r="10" spans="1:4" ht="82.5" customHeight="1">
      <c r="A10" s="291" t="s">
        <v>574</v>
      </c>
      <c r="B10" s="292"/>
      <c r="C10" s="61" t="s">
        <v>575</v>
      </c>
      <c r="D10" s="43"/>
    </row>
    <row r="11" spans="1:4" ht="20.25" customHeight="1">
      <c r="A11" s="293" t="s">
        <v>5</v>
      </c>
      <c r="B11" s="294"/>
      <c r="C11" s="6" t="s">
        <v>4</v>
      </c>
      <c r="D11" s="76"/>
    </row>
    <row r="12" spans="1:4" ht="55.5" customHeight="1">
      <c r="A12" s="295" t="s">
        <v>675</v>
      </c>
      <c r="B12" s="296"/>
      <c r="C12" s="34" t="s">
        <v>674</v>
      </c>
      <c r="D12" s="77"/>
    </row>
    <row r="13" spans="1:4" ht="42.75" customHeight="1">
      <c r="A13" s="291" t="s">
        <v>576</v>
      </c>
      <c r="B13" s="292"/>
      <c r="C13" s="34" t="s">
        <v>394</v>
      </c>
      <c r="D13" s="77"/>
    </row>
    <row r="14" spans="1:4" ht="41.25" customHeight="1">
      <c r="A14" s="291" t="s">
        <v>577</v>
      </c>
      <c r="B14" s="292"/>
      <c r="C14" s="66" t="s">
        <v>578</v>
      </c>
      <c r="D14" s="77"/>
    </row>
    <row r="15" spans="1:4" ht="27.75" customHeight="1">
      <c r="A15" s="295" t="s">
        <v>665</v>
      </c>
      <c r="B15" s="296"/>
      <c r="C15" s="94" t="s">
        <v>579</v>
      </c>
      <c r="D15" s="77"/>
    </row>
    <row r="16" spans="1:4" ht="38.25" customHeight="1">
      <c r="A16" s="291" t="s">
        <v>678</v>
      </c>
      <c r="B16" s="292"/>
      <c r="C16" s="95" t="s">
        <v>677</v>
      </c>
      <c r="D16" s="77"/>
    </row>
    <row r="17" spans="1:4" ht="33" customHeight="1">
      <c r="A17" s="291" t="s">
        <v>580</v>
      </c>
      <c r="B17" s="292"/>
      <c r="C17" s="66" t="s">
        <v>421</v>
      </c>
      <c r="D17" s="77"/>
    </row>
    <row r="18" spans="1:4" ht="25.5">
      <c r="A18" s="291" t="s">
        <v>581</v>
      </c>
      <c r="B18" s="292"/>
      <c r="C18" s="66" t="s">
        <v>582</v>
      </c>
      <c r="D18" s="77"/>
    </row>
    <row r="19" spans="1:4">
      <c r="A19" s="291" t="s">
        <v>583</v>
      </c>
      <c r="B19" s="292"/>
      <c r="C19" s="66" t="s">
        <v>584</v>
      </c>
      <c r="D19" s="77"/>
    </row>
    <row r="20" spans="1:4">
      <c r="A20" s="291" t="s">
        <v>709</v>
      </c>
      <c r="B20" s="292"/>
      <c r="C20" s="66" t="s">
        <v>585</v>
      </c>
      <c r="D20" s="77"/>
    </row>
    <row r="21" spans="1:4" ht="29.25" customHeight="1">
      <c r="A21" s="291" t="s">
        <v>710</v>
      </c>
      <c r="B21" s="292"/>
      <c r="C21" s="96" t="s">
        <v>666</v>
      </c>
      <c r="D21" s="77"/>
    </row>
    <row r="22" spans="1:4" ht="29.25" customHeight="1">
      <c r="A22" s="295" t="s">
        <v>841</v>
      </c>
      <c r="B22" s="296"/>
      <c r="C22" s="180" t="s">
        <v>842</v>
      </c>
      <c r="D22" s="77"/>
    </row>
    <row r="23" spans="1:4" ht="16.5" customHeight="1">
      <c r="A23" s="295" t="s">
        <v>845</v>
      </c>
      <c r="B23" s="296"/>
      <c r="C23" s="180" t="s">
        <v>846</v>
      </c>
      <c r="D23" s="77"/>
    </row>
    <row r="24" spans="1:4" ht="19.5" customHeight="1">
      <c r="A24" s="291" t="s">
        <v>711</v>
      </c>
      <c r="B24" s="292"/>
      <c r="C24" s="66" t="s">
        <v>586</v>
      </c>
      <c r="D24" s="77"/>
    </row>
    <row r="25" spans="1:4" ht="42" customHeight="1">
      <c r="A25" s="291" t="s">
        <v>712</v>
      </c>
      <c r="B25" s="292"/>
      <c r="C25" s="93" t="s">
        <v>481</v>
      </c>
      <c r="D25" s="77"/>
    </row>
    <row r="26" spans="1:4" ht="42" customHeight="1">
      <c r="A26" s="295" t="s">
        <v>701</v>
      </c>
      <c r="B26" s="296"/>
      <c r="C26" s="116" t="s">
        <v>681</v>
      </c>
      <c r="D26" s="77"/>
    </row>
    <row r="27" spans="1:4" ht="27" customHeight="1">
      <c r="A27" s="291" t="s">
        <v>713</v>
      </c>
      <c r="B27" s="292"/>
      <c r="C27" s="66" t="s">
        <v>587</v>
      </c>
      <c r="D27" s="77"/>
    </row>
    <row r="28" spans="1:4" ht="20.25" customHeight="1">
      <c r="A28" s="291" t="s">
        <v>714</v>
      </c>
      <c r="B28" s="292"/>
      <c r="C28" s="66" t="s">
        <v>588</v>
      </c>
      <c r="D28" s="77"/>
    </row>
    <row r="29" spans="1:4" ht="40.5" customHeight="1">
      <c r="A29" s="299" t="s">
        <v>715</v>
      </c>
      <c r="B29" s="300"/>
      <c r="C29" s="93" t="s">
        <v>589</v>
      </c>
      <c r="D29" s="77"/>
    </row>
    <row r="30" spans="1:4" ht="30.75" customHeight="1">
      <c r="A30" s="299" t="s">
        <v>670</v>
      </c>
      <c r="B30" s="300"/>
      <c r="C30" s="96" t="s">
        <v>667</v>
      </c>
      <c r="D30" s="77"/>
    </row>
    <row r="31" spans="1:4" ht="39.75" customHeight="1">
      <c r="A31" s="299" t="s">
        <v>671</v>
      </c>
      <c r="B31" s="300"/>
      <c r="C31" s="96" t="s">
        <v>668</v>
      </c>
      <c r="D31" s="77"/>
    </row>
    <row r="32" spans="1:4" ht="27.75" customHeight="1">
      <c r="A32" s="299" t="s">
        <v>672</v>
      </c>
      <c r="B32" s="300"/>
      <c r="C32" s="96" t="s">
        <v>669</v>
      </c>
      <c r="D32" s="77"/>
    </row>
    <row r="33" spans="1:4" ht="18" customHeight="1">
      <c r="A33" s="293" t="s">
        <v>6</v>
      </c>
      <c r="B33" s="294"/>
      <c r="C33" s="65" t="s">
        <v>590</v>
      </c>
      <c r="D33" s="76"/>
    </row>
    <row r="34" spans="1:4" ht="30.75" customHeight="1">
      <c r="A34" s="291" t="s">
        <v>591</v>
      </c>
      <c r="B34" s="292"/>
      <c r="C34" s="66" t="s">
        <v>579</v>
      </c>
      <c r="D34" s="77"/>
    </row>
    <row r="35" spans="1:4">
      <c r="A35" s="291" t="s">
        <v>592</v>
      </c>
      <c r="B35" s="292"/>
      <c r="C35" s="66" t="s">
        <v>572</v>
      </c>
      <c r="D35" s="77"/>
    </row>
    <row r="36" spans="1:4">
      <c r="A36" s="293" t="s">
        <v>593</v>
      </c>
      <c r="B36" s="294"/>
      <c r="C36" s="65" t="s">
        <v>594</v>
      </c>
      <c r="D36" s="76"/>
    </row>
    <row r="37" spans="1:4" ht="25.5">
      <c r="A37" s="291" t="s">
        <v>595</v>
      </c>
      <c r="B37" s="292"/>
      <c r="C37" s="66" t="s">
        <v>582</v>
      </c>
      <c r="D37" s="77"/>
    </row>
    <row r="38" spans="1:4">
      <c r="A38" s="293" t="s">
        <v>596</v>
      </c>
      <c r="B38" s="294"/>
      <c r="C38" s="65" t="s">
        <v>597</v>
      </c>
      <c r="D38" s="76"/>
    </row>
    <row r="39" spans="1:4" ht="43.5" customHeight="1">
      <c r="A39" s="297" t="s">
        <v>598</v>
      </c>
      <c r="B39" s="298"/>
      <c r="C39" s="58" t="s">
        <v>349</v>
      </c>
      <c r="D39" s="77"/>
    </row>
    <row r="40" spans="1:4" ht="69" customHeight="1">
      <c r="A40" s="297" t="s">
        <v>599</v>
      </c>
      <c r="B40" s="298"/>
      <c r="C40" s="58" t="s">
        <v>351</v>
      </c>
      <c r="D40" s="77"/>
    </row>
    <row r="41" spans="1:4" ht="27" customHeight="1">
      <c r="A41" s="297" t="s">
        <v>600</v>
      </c>
      <c r="B41" s="298"/>
      <c r="C41" s="58" t="s">
        <v>353</v>
      </c>
      <c r="D41" s="77"/>
    </row>
    <row r="42" spans="1:4" ht="55.5" customHeight="1">
      <c r="A42" s="297" t="s">
        <v>601</v>
      </c>
      <c r="B42" s="298"/>
      <c r="C42" s="92" t="s">
        <v>658</v>
      </c>
      <c r="D42" s="77"/>
    </row>
    <row r="43" spans="1:4">
      <c r="A43" s="291" t="s">
        <v>602</v>
      </c>
      <c r="B43" s="292"/>
      <c r="C43" s="66" t="s">
        <v>603</v>
      </c>
      <c r="D43" s="77"/>
    </row>
    <row r="44" spans="1:4" ht="25.5">
      <c r="A44" s="291" t="s">
        <v>604</v>
      </c>
      <c r="B44" s="292"/>
      <c r="C44" s="66" t="s">
        <v>605</v>
      </c>
      <c r="D44" s="77"/>
    </row>
    <row r="45" spans="1:4" ht="26.25">
      <c r="A45" s="291" t="s">
        <v>606</v>
      </c>
      <c r="B45" s="292"/>
      <c r="C45" s="58" t="s">
        <v>380</v>
      </c>
      <c r="D45" s="77"/>
    </row>
    <row r="46" spans="1:4" ht="41.25" customHeight="1">
      <c r="A46" s="291" t="s">
        <v>607</v>
      </c>
      <c r="B46" s="292"/>
      <c r="C46" s="117" t="s">
        <v>688</v>
      </c>
      <c r="D46" s="77"/>
    </row>
    <row r="47" spans="1:4" ht="19.5" customHeight="1">
      <c r="A47" s="291" t="s">
        <v>608</v>
      </c>
      <c r="B47" s="292"/>
      <c r="C47" s="66" t="s">
        <v>609</v>
      </c>
      <c r="D47" s="77"/>
    </row>
    <row r="48" spans="1:4" ht="18" customHeight="1">
      <c r="A48" s="291" t="s">
        <v>610</v>
      </c>
      <c r="B48" s="292"/>
      <c r="C48" s="66" t="s">
        <v>611</v>
      </c>
      <c r="D48" s="77"/>
    </row>
    <row r="49" spans="1:4" ht="30" customHeight="1">
      <c r="A49" s="293" t="s">
        <v>612</v>
      </c>
      <c r="B49" s="294"/>
      <c r="C49" s="174" t="s">
        <v>794</v>
      </c>
      <c r="D49" s="76"/>
    </row>
    <row r="50" spans="1:4">
      <c r="A50" s="301" t="s">
        <v>613</v>
      </c>
      <c r="B50" s="302"/>
      <c r="C50" s="58" t="s">
        <v>614</v>
      </c>
      <c r="D50" s="77"/>
    </row>
    <row r="51" spans="1:4">
      <c r="A51" s="301" t="s">
        <v>615</v>
      </c>
      <c r="B51" s="302"/>
      <c r="C51" s="58" t="s">
        <v>616</v>
      </c>
      <c r="D51" s="77"/>
    </row>
    <row r="52" spans="1:4" ht="17.25" customHeight="1">
      <c r="A52" s="295" t="s">
        <v>716</v>
      </c>
      <c r="B52" s="296"/>
      <c r="C52" s="116" t="s">
        <v>683</v>
      </c>
      <c r="D52" s="77"/>
    </row>
    <row r="53" spans="1:4" ht="17.25" customHeight="1">
      <c r="A53" s="295" t="s">
        <v>717</v>
      </c>
      <c r="B53" s="296"/>
      <c r="C53" s="116" t="s">
        <v>686</v>
      </c>
      <c r="D53" s="77"/>
    </row>
    <row r="54" spans="1:4" ht="21" customHeight="1">
      <c r="A54" s="293" t="s">
        <v>7</v>
      </c>
      <c r="B54" s="294"/>
      <c r="C54" s="54" t="s">
        <v>617</v>
      </c>
      <c r="D54" s="76"/>
    </row>
    <row r="55" spans="1:4" ht="36.75" customHeight="1">
      <c r="A55" s="309" t="s">
        <v>618</v>
      </c>
      <c r="B55" s="310"/>
      <c r="C55" s="313" t="s">
        <v>619</v>
      </c>
      <c r="D55" s="77"/>
    </row>
    <row r="56" spans="1:4" ht="6" customHeight="1">
      <c r="A56" s="311"/>
      <c r="B56" s="312"/>
      <c r="C56" s="314"/>
      <c r="D56" s="77"/>
    </row>
    <row r="57" spans="1:4" ht="27" customHeight="1">
      <c r="A57" s="309" t="s">
        <v>620</v>
      </c>
      <c r="B57" s="310"/>
      <c r="C57" s="279" t="s">
        <v>362</v>
      </c>
      <c r="D57" s="77"/>
    </row>
    <row r="58" spans="1:4" ht="24.75" customHeight="1">
      <c r="A58" s="311"/>
      <c r="B58" s="312"/>
      <c r="C58" s="279"/>
      <c r="D58" s="77"/>
    </row>
    <row r="59" spans="1:4" ht="44.25" customHeight="1">
      <c r="A59" s="309" t="s">
        <v>621</v>
      </c>
      <c r="B59" s="310"/>
      <c r="C59" s="282" t="s">
        <v>622</v>
      </c>
      <c r="D59" s="77"/>
    </row>
    <row r="60" spans="1:4" ht="3" hidden="1" customHeight="1">
      <c r="A60" s="311"/>
      <c r="B60" s="312"/>
      <c r="C60" s="282"/>
      <c r="D60" s="77"/>
    </row>
    <row r="61" spans="1:4" ht="46.5" customHeight="1">
      <c r="A61" s="303" t="s">
        <v>623</v>
      </c>
      <c r="B61" s="304"/>
      <c r="C61" s="307" t="s">
        <v>366</v>
      </c>
      <c r="D61" s="77"/>
    </row>
    <row r="62" spans="1:4" ht="0.75" customHeight="1">
      <c r="A62" s="305"/>
      <c r="B62" s="306"/>
      <c r="C62" s="308"/>
    </row>
  </sheetData>
  <mergeCells count="54">
    <mergeCell ref="A53:B53"/>
    <mergeCell ref="A61:B62"/>
    <mergeCell ref="C61:C62"/>
    <mergeCell ref="A54:B54"/>
    <mergeCell ref="A55:B56"/>
    <mergeCell ref="C55:C56"/>
    <mergeCell ref="A57:B58"/>
    <mergeCell ref="C57:C58"/>
    <mergeCell ref="A59:B60"/>
    <mergeCell ref="C59:C60"/>
    <mergeCell ref="A42:B42"/>
    <mergeCell ref="A43:B43"/>
    <mergeCell ref="A44:B44"/>
    <mergeCell ref="A45:B45"/>
    <mergeCell ref="A52:B52"/>
    <mergeCell ref="A46:B46"/>
    <mergeCell ref="A47:B47"/>
    <mergeCell ref="A48:B48"/>
    <mergeCell ref="A49:B49"/>
    <mergeCell ref="A50:B50"/>
    <mergeCell ref="A51:B51"/>
    <mergeCell ref="A38:B38"/>
    <mergeCell ref="A39:B39"/>
    <mergeCell ref="A40:B40"/>
    <mergeCell ref="A41:B41"/>
    <mergeCell ref="A28:B28"/>
    <mergeCell ref="A29:B29"/>
    <mergeCell ref="A33:B33"/>
    <mergeCell ref="A34:B34"/>
    <mergeCell ref="A35:B35"/>
    <mergeCell ref="A30:B30"/>
    <mergeCell ref="A31:B31"/>
    <mergeCell ref="A32:B32"/>
    <mergeCell ref="A37:B37"/>
    <mergeCell ref="A36:B36"/>
    <mergeCell ref="A20:B20"/>
    <mergeCell ref="A24:B24"/>
    <mergeCell ref="A27:B27"/>
    <mergeCell ref="A21:B21"/>
    <mergeCell ref="A26:B26"/>
    <mergeCell ref="A25:B25"/>
    <mergeCell ref="A22:B22"/>
    <mergeCell ref="A23:B23"/>
    <mergeCell ref="A19:B19"/>
    <mergeCell ref="A14:B14"/>
    <mergeCell ref="A15:B15"/>
    <mergeCell ref="A16:B16"/>
    <mergeCell ref="A17:B17"/>
    <mergeCell ref="A18:B18"/>
    <mergeCell ref="A13:B13"/>
    <mergeCell ref="A7:C7"/>
    <mergeCell ref="A10:B10"/>
    <mergeCell ref="A11:B11"/>
    <mergeCell ref="A12:B12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2"/>
  <sheetViews>
    <sheetView view="pageBreakPreview" topLeftCell="A4" zoomScaleSheetLayoutView="100" workbookViewId="0">
      <selection activeCell="A7" sqref="A7:E7"/>
    </sheetView>
  </sheetViews>
  <sheetFormatPr defaultRowHeight="15"/>
  <cols>
    <col min="1" max="1" width="24.7109375" customWidth="1"/>
    <col min="2" max="2" width="36.5703125" customWidth="1"/>
    <col min="3" max="3" width="12.42578125" customWidth="1"/>
    <col min="4" max="4" width="12.5703125" customWidth="1"/>
    <col min="5" max="5" width="12.28515625" customWidth="1"/>
    <col min="6" max="8" width="9.140625" hidden="1" customWidth="1"/>
    <col min="9" max="9" width="9.140625" customWidth="1"/>
  </cols>
  <sheetData>
    <row r="1" spans="1:5" ht="15.75">
      <c r="A1" s="260" t="s">
        <v>453</v>
      </c>
      <c r="B1" s="328"/>
      <c r="C1" s="328"/>
      <c r="D1" s="328"/>
      <c r="E1" s="328"/>
    </row>
    <row r="2" spans="1:5" ht="15.75">
      <c r="A2" s="260" t="s">
        <v>452</v>
      </c>
      <c r="B2" s="328"/>
      <c r="C2" s="328"/>
      <c r="D2" s="328"/>
      <c r="E2" s="328"/>
    </row>
    <row r="3" spans="1:5" ht="15.75">
      <c r="A3" s="39"/>
      <c r="B3" s="260" t="s">
        <v>1</v>
      </c>
      <c r="C3" s="260"/>
      <c r="D3" s="260"/>
      <c r="E3" s="260"/>
    </row>
    <row r="4" spans="1:5" ht="15.75">
      <c r="A4" s="40"/>
      <c r="B4" s="260" t="s">
        <v>2</v>
      </c>
      <c r="C4" s="260"/>
      <c r="D4" s="260"/>
      <c r="E4" s="260"/>
    </row>
    <row r="5" spans="1:5" ht="15.75">
      <c r="A5" s="41"/>
      <c r="B5" s="260" t="s">
        <v>900</v>
      </c>
      <c r="C5" s="260"/>
      <c r="D5" s="260"/>
      <c r="E5" s="260"/>
    </row>
    <row r="6" spans="1:5" ht="15.75">
      <c r="A6" s="41"/>
      <c r="B6" s="45"/>
      <c r="C6" s="45"/>
      <c r="D6" s="45"/>
      <c r="E6" s="45"/>
    </row>
    <row r="7" spans="1:5" ht="15.75" customHeight="1">
      <c r="A7" s="286" t="s">
        <v>454</v>
      </c>
      <c r="B7" s="286"/>
      <c r="C7" s="286"/>
      <c r="D7" s="286"/>
      <c r="E7" s="286"/>
    </row>
    <row r="8" spans="1:5" ht="10.5" customHeight="1">
      <c r="A8" s="286" t="s">
        <v>718</v>
      </c>
      <c r="B8" s="286"/>
      <c r="C8" s="286"/>
      <c r="D8" s="286"/>
      <c r="E8" s="286"/>
    </row>
    <row r="9" spans="1:5" ht="8.25" customHeight="1">
      <c r="A9" s="286"/>
      <c r="B9" s="286"/>
      <c r="C9" s="286"/>
      <c r="D9" s="286"/>
      <c r="E9" s="286"/>
    </row>
    <row r="10" spans="1:5" ht="15.75" customHeight="1">
      <c r="A10" s="286" t="s">
        <v>719</v>
      </c>
      <c r="B10" s="286"/>
      <c r="C10" s="286"/>
      <c r="D10" s="286"/>
      <c r="E10" s="286"/>
    </row>
    <row r="11" spans="1:5" ht="15" customHeight="1">
      <c r="A11" s="280" t="s">
        <v>780</v>
      </c>
      <c r="B11" s="326"/>
      <c r="C11" s="326"/>
      <c r="D11" s="326"/>
      <c r="E11" s="326"/>
    </row>
    <row r="12" spans="1:5" ht="15" customHeight="1">
      <c r="A12" s="324" t="s">
        <v>455</v>
      </c>
      <c r="B12" s="324" t="s">
        <v>456</v>
      </c>
      <c r="C12" s="172" t="s">
        <v>457</v>
      </c>
      <c r="D12" s="172" t="s">
        <v>479</v>
      </c>
      <c r="E12" s="310" t="s">
        <v>708</v>
      </c>
    </row>
    <row r="13" spans="1:5" ht="23.25" customHeight="1">
      <c r="A13" s="324"/>
      <c r="B13" s="324"/>
      <c r="C13" s="47"/>
      <c r="D13" s="47"/>
      <c r="E13" s="327"/>
    </row>
    <row r="14" spans="1:5" ht="15" customHeight="1">
      <c r="A14" s="269" t="s">
        <v>458</v>
      </c>
      <c r="B14" s="322" t="s">
        <v>459</v>
      </c>
      <c r="C14" s="323">
        <f>C16</f>
        <v>0</v>
      </c>
      <c r="D14" s="323">
        <f t="shared" ref="D14:E14" si="0">D16</f>
        <v>0</v>
      </c>
      <c r="E14" s="323">
        <f t="shared" si="0"/>
        <v>0</v>
      </c>
    </row>
    <row r="15" spans="1:5">
      <c r="A15" s="269"/>
      <c r="B15" s="322"/>
      <c r="C15" s="323"/>
      <c r="D15" s="323"/>
      <c r="E15" s="323"/>
    </row>
    <row r="16" spans="1:5" ht="15" customHeight="1">
      <c r="A16" s="269" t="s">
        <v>460</v>
      </c>
      <c r="B16" s="322" t="s">
        <v>461</v>
      </c>
      <c r="C16" s="323">
        <f>C18+C23</f>
        <v>0</v>
      </c>
      <c r="D16" s="323">
        <f t="shared" ref="D16:E16" si="1">D18+D23</f>
        <v>0</v>
      </c>
      <c r="E16" s="323">
        <f t="shared" si="1"/>
        <v>0</v>
      </c>
    </row>
    <row r="17" spans="1:5">
      <c r="A17" s="269"/>
      <c r="B17" s="322"/>
      <c r="C17" s="323"/>
      <c r="D17" s="323"/>
      <c r="E17" s="323"/>
    </row>
    <row r="18" spans="1:5">
      <c r="A18" s="46" t="s">
        <v>462</v>
      </c>
      <c r="B18" s="42" t="s">
        <v>463</v>
      </c>
      <c r="C18" s="170">
        <f>C19</f>
        <v>-209521056.08000001</v>
      </c>
      <c r="D18" s="170">
        <f t="shared" ref="D18:E20" si="2">D19</f>
        <v>-206722013.38</v>
      </c>
      <c r="E18" s="170">
        <f t="shared" si="2"/>
        <v>-204467277.38</v>
      </c>
    </row>
    <row r="19" spans="1:5" ht="25.5">
      <c r="A19" s="46" t="s">
        <v>464</v>
      </c>
      <c r="B19" s="42" t="s">
        <v>465</v>
      </c>
      <c r="C19" s="170">
        <f>C20</f>
        <v>-209521056.08000001</v>
      </c>
      <c r="D19" s="170">
        <f t="shared" si="2"/>
        <v>-206722013.38</v>
      </c>
      <c r="E19" s="170">
        <f t="shared" si="2"/>
        <v>-204467277.38</v>
      </c>
    </row>
    <row r="20" spans="1:5" ht="25.5">
      <c r="A20" s="46" t="s">
        <v>466</v>
      </c>
      <c r="B20" s="42" t="s">
        <v>467</v>
      </c>
      <c r="C20" s="170">
        <f>C21</f>
        <v>-209521056.08000001</v>
      </c>
      <c r="D20" s="170">
        <f t="shared" si="2"/>
        <v>-206722013.38</v>
      </c>
      <c r="E20" s="170">
        <f t="shared" si="2"/>
        <v>-204467277.38</v>
      </c>
    </row>
    <row r="21" spans="1:5" ht="15" customHeight="1">
      <c r="A21" s="324" t="s">
        <v>468</v>
      </c>
      <c r="B21" s="325" t="s">
        <v>469</v>
      </c>
      <c r="C21" s="319">
        <v>-209521056.08000001</v>
      </c>
      <c r="D21" s="319">
        <v>-206722013.38</v>
      </c>
      <c r="E21" s="320">
        <v>-204467277.38</v>
      </c>
    </row>
    <row r="22" spans="1:5">
      <c r="A22" s="324"/>
      <c r="B22" s="325"/>
      <c r="C22" s="319"/>
      <c r="D22" s="319"/>
      <c r="E22" s="321"/>
    </row>
    <row r="23" spans="1:5">
      <c r="A23" s="46" t="s">
        <v>470</v>
      </c>
      <c r="B23" s="42" t="s">
        <v>471</v>
      </c>
      <c r="C23" s="170">
        <f>C24</f>
        <v>209521056.08000001</v>
      </c>
      <c r="D23" s="170">
        <f t="shared" ref="D23:E24" si="3">D24</f>
        <v>206722013.38</v>
      </c>
      <c r="E23" s="170">
        <f t="shared" si="3"/>
        <v>204467277.38</v>
      </c>
    </row>
    <row r="24" spans="1:5" ht="25.5">
      <c r="A24" s="46" t="s">
        <v>472</v>
      </c>
      <c r="B24" s="42" t="s">
        <v>473</v>
      </c>
      <c r="C24" s="170">
        <f>C25</f>
        <v>209521056.08000001</v>
      </c>
      <c r="D24" s="170">
        <f t="shared" si="3"/>
        <v>206722013.38</v>
      </c>
      <c r="E24" s="170">
        <f t="shared" si="3"/>
        <v>204467277.38</v>
      </c>
    </row>
    <row r="25" spans="1:5" ht="25.5">
      <c r="A25" s="46" t="s">
        <v>474</v>
      </c>
      <c r="B25" s="42" t="s">
        <v>475</v>
      </c>
      <c r="C25" s="170">
        <f>C26</f>
        <v>209521056.08000001</v>
      </c>
      <c r="D25" s="170">
        <f>D26</f>
        <v>206722013.38</v>
      </c>
      <c r="E25" s="170">
        <f>E26</f>
        <v>204467277.38</v>
      </c>
    </row>
    <row r="26" spans="1:5" ht="15" customHeight="1">
      <c r="A26" s="315" t="s">
        <v>476</v>
      </c>
      <c r="B26" s="317" t="s">
        <v>477</v>
      </c>
      <c r="C26" s="319">
        <v>209521056.08000001</v>
      </c>
      <c r="D26" s="320">
        <v>206722013.38</v>
      </c>
      <c r="E26" s="320">
        <v>204467277.38</v>
      </c>
    </row>
    <row r="27" spans="1:5">
      <c r="A27" s="316"/>
      <c r="B27" s="318"/>
      <c r="C27" s="319"/>
      <c r="D27" s="321"/>
      <c r="E27" s="321"/>
    </row>
    <row r="28" spans="1:5">
      <c r="A28" s="43"/>
      <c r="B28" s="44"/>
      <c r="C28" s="44"/>
      <c r="D28" s="44"/>
      <c r="E28" s="43"/>
    </row>
    <row r="29" spans="1:5">
      <c r="A29" s="43"/>
      <c r="B29" s="44"/>
      <c r="C29" s="44"/>
      <c r="D29" s="44"/>
      <c r="E29" s="43"/>
    </row>
    <row r="30" spans="1:5" ht="15.75">
      <c r="A30" s="1"/>
    </row>
    <row r="31" spans="1:5" ht="15.75">
      <c r="A31" s="1"/>
    </row>
    <row r="32" spans="1:5" ht="15.75">
      <c r="A32" s="1"/>
    </row>
  </sheetData>
  <mergeCells count="32">
    <mergeCell ref="A8:E9"/>
    <mergeCell ref="A1:E1"/>
    <mergeCell ref="A2:E2"/>
    <mergeCell ref="B3:E3"/>
    <mergeCell ref="B4:E4"/>
    <mergeCell ref="B5:E5"/>
    <mergeCell ref="A7:E7"/>
    <mergeCell ref="A14:A15"/>
    <mergeCell ref="B14:B15"/>
    <mergeCell ref="C14:C15"/>
    <mergeCell ref="D14:D15"/>
    <mergeCell ref="E14:E15"/>
    <mergeCell ref="A10:E10"/>
    <mergeCell ref="A11:E11"/>
    <mergeCell ref="A12:A13"/>
    <mergeCell ref="B12:B13"/>
    <mergeCell ref="E12:E13"/>
    <mergeCell ref="A21:A22"/>
    <mergeCell ref="B21:B22"/>
    <mergeCell ref="C21:C22"/>
    <mergeCell ref="D21:D22"/>
    <mergeCell ref="E21:E22"/>
    <mergeCell ref="A16:A17"/>
    <mergeCell ref="B16:B17"/>
    <mergeCell ref="C16:C17"/>
    <mergeCell ref="D16:D17"/>
    <mergeCell ref="E16:E17"/>
    <mergeCell ref="A26:A27"/>
    <mergeCell ref="B26:B27"/>
    <mergeCell ref="C26:C27"/>
    <mergeCell ref="D26:D27"/>
    <mergeCell ref="E26:E27"/>
  </mergeCells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D6" sqref="D6"/>
    </sheetView>
  </sheetViews>
  <sheetFormatPr defaultRowHeight="15"/>
  <cols>
    <col min="1" max="1" width="14" customWidth="1"/>
    <col min="2" max="2" width="24.7109375" customWidth="1"/>
    <col min="3" max="3" width="47" customWidth="1"/>
  </cols>
  <sheetData>
    <row r="1" spans="1:3" ht="15.75">
      <c r="C1" s="3" t="s">
        <v>624</v>
      </c>
    </row>
    <row r="2" spans="1:3" ht="15.75">
      <c r="C2" s="3" t="s">
        <v>0</v>
      </c>
    </row>
    <row r="3" spans="1:3" ht="15.75">
      <c r="C3" s="3" t="s">
        <v>1</v>
      </c>
    </row>
    <row r="4" spans="1:3" ht="18.75">
      <c r="A4" s="2"/>
      <c r="C4" s="3" t="s">
        <v>2</v>
      </c>
    </row>
    <row r="5" spans="1:3" ht="18.75">
      <c r="A5" s="2"/>
      <c r="C5" s="250" t="s">
        <v>900</v>
      </c>
    </row>
    <row r="6" spans="1:3" ht="18.75">
      <c r="A6" s="2"/>
      <c r="C6" s="3"/>
    </row>
    <row r="7" spans="1:3" ht="15.75">
      <c r="A7" s="41"/>
    </row>
    <row r="8" spans="1:3">
      <c r="A8" s="286" t="s">
        <v>625</v>
      </c>
      <c r="B8" s="329"/>
      <c r="C8" s="329"/>
    </row>
    <row r="9" spans="1:3" ht="15.75" customHeight="1">
      <c r="A9" s="286" t="s">
        <v>720</v>
      </c>
      <c r="B9" s="329"/>
      <c r="C9" s="329"/>
    </row>
    <row r="10" spans="1:3">
      <c r="A10" s="286" t="s">
        <v>719</v>
      </c>
      <c r="B10" s="329"/>
      <c r="C10" s="329"/>
    </row>
    <row r="11" spans="1:3" ht="15.75">
      <c r="A11" s="69"/>
    </row>
    <row r="12" spans="1:3" ht="75" customHeight="1">
      <c r="A12" s="324" t="s">
        <v>626</v>
      </c>
      <c r="B12" s="324"/>
      <c r="C12" s="324" t="s">
        <v>627</v>
      </c>
    </row>
    <row r="13" spans="1:3" ht="138.75" customHeight="1">
      <c r="A13" s="61" t="s">
        <v>628</v>
      </c>
      <c r="B13" s="61" t="s">
        <v>629</v>
      </c>
      <c r="C13" s="324"/>
    </row>
    <row r="14" spans="1:3" ht="38.25" customHeight="1">
      <c r="A14" s="10" t="s">
        <v>5</v>
      </c>
      <c r="B14" s="26"/>
      <c r="C14" s="65" t="s">
        <v>630</v>
      </c>
    </row>
    <row r="15" spans="1:3" ht="40.5" customHeight="1">
      <c r="A15" s="57" t="s">
        <v>5</v>
      </c>
      <c r="B15" s="61" t="s">
        <v>631</v>
      </c>
      <c r="C15" s="66" t="s">
        <v>469</v>
      </c>
    </row>
    <row r="16" spans="1:3" ht="38.25" customHeight="1">
      <c r="A16" s="57" t="s">
        <v>5</v>
      </c>
      <c r="B16" s="61" t="s">
        <v>632</v>
      </c>
      <c r="C16" s="66" t="s">
        <v>477</v>
      </c>
    </row>
    <row r="17" spans="1:3">
      <c r="A17" s="78"/>
      <c r="B17" s="78"/>
      <c r="C17" s="79"/>
    </row>
    <row r="18" spans="1:3" ht="32.25" customHeight="1">
      <c r="A18" s="80"/>
      <c r="B18" s="80"/>
      <c r="C18" s="81"/>
    </row>
    <row r="19" spans="1:3">
      <c r="A19" s="81"/>
      <c r="B19" s="80"/>
      <c r="C19" s="81"/>
    </row>
    <row r="20" spans="1:3" ht="15.75">
      <c r="A20" s="1"/>
    </row>
    <row r="21" spans="1:3" ht="15.75">
      <c r="A21" s="1"/>
    </row>
    <row r="22" spans="1:3" ht="15.75">
      <c r="A22" s="1"/>
    </row>
    <row r="23" spans="1:3" ht="15.75">
      <c r="A23" s="1"/>
    </row>
    <row r="24" spans="1:3" ht="15.75">
      <c r="A24" s="1"/>
    </row>
    <row r="25" spans="1:3" ht="15.75">
      <c r="A25" s="1"/>
    </row>
    <row r="26" spans="1:3" ht="15.75">
      <c r="A26" s="1"/>
    </row>
    <row r="27" spans="1:3" ht="15.75">
      <c r="A27" s="1"/>
    </row>
    <row r="28" spans="1:3" ht="15.75">
      <c r="A28" s="1"/>
    </row>
    <row r="29" spans="1:3">
      <c r="A29" s="82"/>
    </row>
  </sheetData>
  <mergeCells count="5">
    <mergeCell ref="A8:C8"/>
    <mergeCell ref="A9:C9"/>
    <mergeCell ref="A10:C10"/>
    <mergeCell ref="A12:B12"/>
    <mergeCell ref="C12:C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84"/>
  <sheetViews>
    <sheetView view="pageBreakPreview" topLeftCell="A88" zoomScale="112" zoomScaleSheetLayoutView="112" workbookViewId="0">
      <selection activeCell="D96" sqref="A96:D96"/>
    </sheetView>
  </sheetViews>
  <sheetFormatPr defaultRowHeight="12.75"/>
  <cols>
    <col min="1" max="1" width="77.7109375" style="200" customWidth="1"/>
    <col min="2" max="2" width="11.5703125" style="200" customWidth="1"/>
    <col min="3" max="3" width="5.85546875" style="200" customWidth="1"/>
    <col min="4" max="4" width="12.85546875" style="200" customWidth="1"/>
    <col min="5" max="16384" width="9.140625" style="200"/>
  </cols>
  <sheetData>
    <row r="1" spans="1:4" ht="15.75">
      <c r="A1" s="332" t="s">
        <v>199</v>
      </c>
      <c r="B1" s="332"/>
      <c r="C1" s="332"/>
      <c r="D1" s="332"/>
    </row>
    <row r="2" spans="1:4" ht="15.75">
      <c r="A2" s="332" t="s">
        <v>0</v>
      </c>
      <c r="B2" s="332"/>
      <c r="C2" s="332"/>
      <c r="D2" s="332"/>
    </row>
    <row r="3" spans="1:4" ht="15.75" customHeight="1">
      <c r="A3" s="201"/>
      <c r="B3" s="332" t="s">
        <v>1</v>
      </c>
      <c r="C3" s="332"/>
      <c r="D3" s="332"/>
    </row>
    <row r="4" spans="1:4" ht="15.75" customHeight="1">
      <c r="A4" s="201"/>
      <c r="B4" s="332" t="s">
        <v>2</v>
      </c>
      <c r="C4" s="332"/>
      <c r="D4" s="332"/>
    </row>
    <row r="5" spans="1:4" ht="15.75">
      <c r="A5" s="332" t="s">
        <v>900</v>
      </c>
      <c r="B5" s="332"/>
      <c r="C5" s="332"/>
      <c r="D5" s="332"/>
    </row>
    <row r="6" spans="1:4" ht="15.75">
      <c r="A6" s="202"/>
      <c r="B6" s="202"/>
      <c r="C6" s="202"/>
      <c r="D6" s="202"/>
    </row>
    <row r="7" spans="1:4" ht="15.75">
      <c r="A7" s="330" t="s">
        <v>8</v>
      </c>
      <c r="B7" s="331"/>
      <c r="C7" s="331"/>
      <c r="D7" s="331"/>
    </row>
    <row r="8" spans="1:4" ht="15.75" customHeight="1">
      <c r="A8" s="330" t="s">
        <v>21</v>
      </c>
      <c r="B8" s="331"/>
      <c r="C8" s="331"/>
      <c r="D8" s="331"/>
    </row>
    <row r="9" spans="1:4" ht="15.75" customHeight="1">
      <c r="A9" s="330" t="s">
        <v>22</v>
      </c>
      <c r="B9" s="331"/>
      <c r="C9" s="331"/>
      <c r="D9" s="331"/>
    </row>
    <row r="10" spans="1:4" ht="50.25" customHeight="1">
      <c r="A10" s="330" t="s">
        <v>721</v>
      </c>
      <c r="B10" s="331"/>
      <c r="C10" s="331"/>
      <c r="D10" s="331"/>
    </row>
    <row r="11" spans="1:4" ht="21.75" customHeight="1">
      <c r="A11" s="341" t="s">
        <v>682</v>
      </c>
      <c r="B11" s="342"/>
      <c r="C11" s="342"/>
      <c r="D11" s="342"/>
    </row>
    <row r="12" spans="1:4" ht="15.75" customHeight="1">
      <c r="A12" s="343" t="s">
        <v>9</v>
      </c>
      <c r="B12" s="343" t="s">
        <v>10</v>
      </c>
      <c r="C12" s="343" t="s">
        <v>11</v>
      </c>
      <c r="D12" s="344" t="s">
        <v>722</v>
      </c>
    </row>
    <row r="13" spans="1:4" ht="34.5" customHeight="1">
      <c r="A13" s="343"/>
      <c r="B13" s="343"/>
      <c r="C13" s="343"/>
      <c r="D13" s="345"/>
    </row>
    <row r="14" spans="1:4" ht="26.25" customHeight="1">
      <c r="A14" s="128" t="s">
        <v>12</v>
      </c>
      <c r="B14" s="135" t="s">
        <v>82</v>
      </c>
      <c r="C14" s="30"/>
      <c r="D14" s="155">
        <f>D15+D27+D35+D39+D60+D68+D79+D84+D88+D93</f>
        <v>130547753.25</v>
      </c>
    </row>
    <row r="15" spans="1:4" s="203" customFormat="1" ht="17.25" customHeight="1">
      <c r="A15" s="128" t="s">
        <v>83</v>
      </c>
      <c r="B15" s="135" t="s">
        <v>84</v>
      </c>
      <c r="C15" s="134"/>
      <c r="D15" s="155">
        <f>D16+D24</f>
        <v>9961554.9000000004</v>
      </c>
    </row>
    <row r="16" spans="1:4" ht="27.75" customHeight="1">
      <c r="A16" s="131" t="s">
        <v>86</v>
      </c>
      <c r="B16" s="196" t="s">
        <v>94</v>
      </c>
      <c r="C16" s="119"/>
      <c r="D16" s="152">
        <f>D19+D20+D21+D17+D18+D23+D22</f>
        <v>9866454.9000000004</v>
      </c>
    </row>
    <row r="17" spans="1:4" ht="27.75" customHeight="1">
      <c r="A17" s="143" t="s">
        <v>755</v>
      </c>
      <c r="B17" s="196" t="s">
        <v>754</v>
      </c>
      <c r="C17" s="119">
        <v>200</v>
      </c>
      <c r="D17" s="152">
        <v>180000</v>
      </c>
    </row>
    <row r="18" spans="1:4" ht="27.75" customHeight="1">
      <c r="A18" s="143" t="s">
        <v>756</v>
      </c>
      <c r="B18" s="196" t="s">
        <v>754</v>
      </c>
      <c r="C18" s="119">
        <v>600</v>
      </c>
      <c r="D18" s="152">
        <v>460000</v>
      </c>
    </row>
    <row r="19" spans="1:4" ht="26.25" customHeight="1">
      <c r="A19" s="31" t="s">
        <v>222</v>
      </c>
      <c r="B19" s="196" t="s">
        <v>95</v>
      </c>
      <c r="C19" s="198">
        <v>200</v>
      </c>
      <c r="D19" s="152">
        <v>1960000</v>
      </c>
    </row>
    <row r="20" spans="1:4" ht="41.25" customHeight="1">
      <c r="A20" s="31" t="s">
        <v>85</v>
      </c>
      <c r="B20" s="196" t="s">
        <v>95</v>
      </c>
      <c r="C20" s="198">
        <v>600</v>
      </c>
      <c r="D20" s="152">
        <v>3625100</v>
      </c>
    </row>
    <row r="21" spans="1:4" ht="39.75" customHeight="1">
      <c r="A21" s="120" t="s">
        <v>271</v>
      </c>
      <c r="B21" s="196" t="s">
        <v>96</v>
      </c>
      <c r="C21" s="198">
        <v>200</v>
      </c>
      <c r="D21" s="152">
        <v>1300000</v>
      </c>
    </row>
    <row r="22" spans="1:4" ht="39.75" customHeight="1">
      <c r="A22" s="31" t="s">
        <v>854</v>
      </c>
      <c r="B22" s="196" t="s">
        <v>853</v>
      </c>
      <c r="C22" s="122">
        <v>200</v>
      </c>
      <c r="D22" s="152">
        <v>178370.15</v>
      </c>
    </row>
    <row r="23" spans="1:4" ht="40.5" customHeight="1">
      <c r="A23" s="31" t="s">
        <v>852</v>
      </c>
      <c r="B23" s="196" t="s">
        <v>851</v>
      </c>
      <c r="C23" s="122">
        <v>200</v>
      </c>
      <c r="D23" s="152">
        <v>2162984.75</v>
      </c>
    </row>
    <row r="24" spans="1:4" ht="18.75" customHeight="1">
      <c r="A24" s="31" t="s">
        <v>97</v>
      </c>
      <c r="B24" s="196" t="s">
        <v>98</v>
      </c>
      <c r="C24" s="198"/>
      <c r="D24" s="152">
        <f>D25+D26</f>
        <v>95100</v>
      </c>
    </row>
    <row r="25" spans="1:4" ht="26.25" customHeight="1">
      <c r="A25" s="31" t="s">
        <v>224</v>
      </c>
      <c r="B25" s="196" t="s">
        <v>99</v>
      </c>
      <c r="C25" s="122">
        <v>200</v>
      </c>
      <c r="D25" s="152">
        <v>45100</v>
      </c>
    </row>
    <row r="26" spans="1:4" ht="26.25" customHeight="1">
      <c r="A26" s="31" t="s">
        <v>896</v>
      </c>
      <c r="B26" s="239" t="s">
        <v>99</v>
      </c>
      <c r="C26" s="122">
        <v>300</v>
      </c>
      <c r="D26" s="152">
        <v>50000</v>
      </c>
    </row>
    <row r="27" spans="1:4" ht="29.25" customHeight="1">
      <c r="A27" s="136" t="s">
        <v>101</v>
      </c>
      <c r="B27" s="129" t="s">
        <v>100</v>
      </c>
      <c r="C27" s="122"/>
      <c r="D27" s="155">
        <f t="shared" ref="D27" si="0">D28</f>
        <v>1917283.46</v>
      </c>
    </row>
    <row r="28" spans="1:4" ht="29.25" customHeight="1">
      <c r="A28" s="31" t="s">
        <v>102</v>
      </c>
      <c r="B28" s="196" t="s">
        <v>103</v>
      </c>
      <c r="C28" s="122"/>
      <c r="D28" s="152">
        <f>SUM(D29:D34)</f>
        <v>1917283.46</v>
      </c>
    </row>
    <row r="29" spans="1:4" ht="42" customHeight="1">
      <c r="A29" s="31" t="s">
        <v>827</v>
      </c>
      <c r="B29" s="196" t="s">
        <v>829</v>
      </c>
      <c r="C29" s="122">
        <v>200</v>
      </c>
      <c r="D29" s="173">
        <v>396500</v>
      </c>
    </row>
    <row r="30" spans="1:4" ht="41.25" customHeight="1">
      <c r="A30" s="31" t="s">
        <v>828</v>
      </c>
      <c r="B30" s="196" t="s">
        <v>829</v>
      </c>
      <c r="C30" s="122">
        <v>600</v>
      </c>
      <c r="D30" s="173">
        <v>1046600</v>
      </c>
    </row>
    <row r="31" spans="1:4" ht="68.25" customHeight="1">
      <c r="A31" s="118" t="s">
        <v>225</v>
      </c>
      <c r="B31" s="196" t="s">
        <v>104</v>
      </c>
      <c r="C31" s="198">
        <v>200</v>
      </c>
      <c r="D31" s="152">
        <v>69428</v>
      </c>
    </row>
    <row r="32" spans="1:4" ht="44.25" customHeight="1">
      <c r="A32" s="333" t="s">
        <v>496</v>
      </c>
      <c r="B32" s="335" t="s">
        <v>105</v>
      </c>
      <c r="C32" s="337">
        <v>200</v>
      </c>
      <c r="D32" s="339">
        <v>24438</v>
      </c>
    </row>
    <row r="33" spans="1:4" ht="33" customHeight="1">
      <c r="A33" s="334"/>
      <c r="B33" s="336"/>
      <c r="C33" s="338"/>
      <c r="D33" s="340"/>
    </row>
    <row r="34" spans="1:4" ht="51.75" customHeight="1">
      <c r="A34" s="120" t="s">
        <v>497</v>
      </c>
      <c r="B34" s="196" t="s">
        <v>106</v>
      </c>
      <c r="C34" s="198">
        <v>300</v>
      </c>
      <c r="D34" s="152">
        <v>380317.46</v>
      </c>
    </row>
    <row r="35" spans="1:4" ht="16.5" customHeight="1">
      <c r="A35" s="133" t="s">
        <v>201</v>
      </c>
      <c r="B35" s="129" t="s">
        <v>204</v>
      </c>
      <c r="C35" s="137"/>
      <c r="D35" s="155">
        <f t="shared" ref="D35" si="1">D36</f>
        <v>476400</v>
      </c>
    </row>
    <row r="36" spans="1:4" ht="18.75" customHeight="1">
      <c r="A36" s="31" t="s">
        <v>202</v>
      </c>
      <c r="B36" s="196" t="s">
        <v>205</v>
      </c>
      <c r="C36" s="198"/>
      <c r="D36" s="152">
        <f t="shared" ref="D36" si="2">D37+D38</f>
        <v>476400</v>
      </c>
    </row>
    <row r="37" spans="1:4" ht="39.75" customHeight="1">
      <c r="A37" s="31" t="s">
        <v>226</v>
      </c>
      <c r="B37" s="196" t="s">
        <v>206</v>
      </c>
      <c r="C37" s="198">
        <v>200</v>
      </c>
      <c r="D37" s="152">
        <v>436400</v>
      </c>
    </row>
    <row r="38" spans="1:4" ht="43.5" customHeight="1">
      <c r="A38" s="31" t="s">
        <v>203</v>
      </c>
      <c r="B38" s="196" t="s">
        <v>206</v>
      </c>
      <c r="C38" s="198">
        <v>600</v>
      </c>
      <c r="D38" s="152">
        <v>40000</v>
      </c>
    </row>
    <row r="39" spans="1:4" ht="18" customHeight="1">
      <c r="A39" s="133" t="s">
        <v>107</v>
      </c>
      <c r="B39" s="129" t="s">
        <v>108</v>
      </c>
      <c r="C39" s="198"/>
      <c r="D39" s="155">
        <f t="shared" ref="D39" si="3">D40+D48</f>
        <v>48197401</v>
      </c>
    </row>
    <row r="40" spans="1:4" ht="18" customHeight="1">
      <c r="A40" s="31" t="s">
        <v>109</v>
      </c>
      <c r="B40" s="196" t="s">
        <v>110</v>
      </c>
      <c r="C40" s="198"/>
      <c r="D40" s="152">
        <f>D41+D42+D43+D44+D45+D46+D47</f>
        <v>8538972</v>
      </c>
    </row>
    <row r="41" spans="1:4" ht="53.25" customHeight="1">
      <c r="A41" s="31" t="s">
        <v>87</v>
      </c>
      <c r="B41" s="196" t="s">
        <v>111</v>
      </c>
      <c r="C41" s="198">
        <v>100</v>
      </c>
      <c r="D41" s="152">
        <v>1835705</v>
      </c>
    </row>
    <row r="42" spans="1:4" ht="41.25" customHeight="1">
      <c r="A42" s="31" t="s">
        <v>227</v>
      </c>
      <c r="B42" s="195" t="s">
        <v>111</v>
      </c>
      <c r="C42" s="198">
        <v>200</v>
      </c>
      <c r="D42" s="152">
        <v>3460100</v>
      </c>
    </row>
    <row r="43" spans="1:4" ht="25.5" customHeight="1">
      <c r="A43" s="31" t="s">
        <v>88</v>
      </c>
      <c r="B43" s="196" t="s">
        <v>111</v>
      </c>
      <c r="C43" s="198">
        <v>800</v>
      </c>
      <c r="D43" s="152">
        <v>27600</v>
      </c>
    </row>
    <row r="44" spans="1:4" ht="27.75" customHeight="1">
      <c r="A44" s="31" t="s">
        <v>228</v>
      </c>
      <c r="B44" s="196" t="s">
        <v>198</v>
      </c>
      <c r="C44" s="198">
        <v>200</v>
      </c>
      <c r="D44" s="152">
        <v>1511000</v>
      </c>
    </row>
    <row r="45" spans="1:4" ht="30" customHeight="1">
      <c r="A45" s="31" t="s">
        <v>229</v>
      </c>
      <c r="B45" s="196" t="s">
        <v>207</v>
      </c>
      <c r="C45" s="198">
        <v>200</v>
      </c>
      <c r="D45" s="152">
        <v>981400</v>
      </c>
    </row>
    <row r="46" spans="1:4" ht="52.5" customHeight="1">
      <c r="A46" s="130" t="s">
        <v>893</v>
      </c>
      <c r="B46" s="196" t="s">
        <v>729</v>
      </c>
      <c r="C46" s="198">
        <v>100</v>
      </c>
      <c r="D46" s="152">
        <v>647609</v>
      </c>
    </row>
    <row r="47" spans="1:4" ht="52.5" customHeight="1">
      <c r="A47" s="130" t="s">
        <v>894</v>
      </c>
      <c r="B47" s="196" t="s">
        <v>730</v>
      </c>
      <c r="C47" s="198">
        <v>100</v>
      </c>
      <c r="D47" s="152">
        <v>75558</v>
      </c>
    </row>
    <row r="48" spans="1:4" ht="15" customHeight="1">
      <c r="A48" s="31" t="s">
        <v>112</v>
      </c>
      <c r="B48" s="196" t="s">
        <v>113</v>
      </c>
      <c r="C48" s="198"/>
      <c r="D48" s="152">
        <f>D49+D50+D51+D52+D53+D54+D55+D56+D57+D58+D59</f>
        <v>39658429</v>
      </c>
    </row>
    <row r="49" spans="1:4" ht="53.25" customHeight="1">
      <c r="A49" s="31" t="s">
        <v>89</v>
      </c>
      <c r="B49" s="195" t="s">
        <v>114</v>
      </c>
      <c r="C49" s="197">
        <v>100</v>
      </c>
      <c r="D49" s="152">
        <v>873600</v>
      </c>
    </row>
    <row r="50" spans="1:4" ht="39" customHeight="1">
      <c r="A50" s="131" t="s">
        <v>230</v>
      </c>
      <c r="B50" s="195" t="s">
        <v>114</v>
      </c>
      <c r="C50" s="198">
        <v>200</v>
      </c>
      <c r="D50" s="152">
        <v>9863900</v>
      </c>
    </row>
    <row r="51" spans="1:4" ht="39.75" customHeight="1">
      <c r="A51" s="131" t="s">
        <v>90</v>
      </c>
      <c r="B51" s="195" t="s">
        <v>114</v>
      </c>
      <c r="C51" s="198">
        <v>600</v>
      </c>
      <c r="D51" s="152">
        <v>19057610</v>
      </c>
    </row>
    <row r="52" spans="1:4" ht="27.75" customHeight="1">
      <c r="A52" s="131" t="s">
        <v>91</v>
      </c>
      <c r="B52" s="195" t="s">
        <v>114</v>
      </c>
      <c r="C52" s="198">
        <v>800</v>
      </c>
      <c r="D52" s="152">
        <v>121300</v>
      </c>
    </row>
    <row r="53" spans="1:4" ht="39" customHeight="1">
      <c r="A53" s="31" t="s">
        <v>92</v>
      </c>
      <c r="B53" s="196" t="s">
        <v>115</v>
      </c>
      <c r="C53" s="198">
        <v>100</v>
      </c>
      <c r="D53" s="152">
        <v>6564700</v>
      </c>
    </row>
    <row r="54" spans="1:4" ht="28.5" customHeight="1">
      <c r="A54" s="131" t="s">
        <v>231</v>
      </c>
      <c r="B54" s="196" t="s">
        <v>115</v>
      </c>
      <c r="C54" s="198">
        <v>200</v>
      </c>
      <c r="D54" s="152">
        <v>1385800</v>
      </c>
    </row>
    <row r="55" spans="1:4" ht="17.25" customHeight="1">
      <c r="A55" s="131" t="s">
        <v>93</v>
      </c>
      <c r="B55" s="196" t="s">
        <v>115</v>
      </c>
      <c r="C55" s="198">
        <v>800</v>
      </c>
      <c r="D55" s="152">
        <v>1900</v>
      </c>
    </row>
    <row r="56" spans="1:4" ht="27" customHeight="1">
      <c r="A56" s="31" t="s">
        <v>228</v>
      </c>
      <c r="B56" s="196" t="s">
        <v>116</v>
      </c>
      <c r="C56" s="198">
        <v>200</v>
      </c>
      <c r="D56" s="152">
        <v>886200</v>
      </c>
    </row>
    <row r="57" spans="1:4" ht="28.5" customHeight="1">
      <c r="A57" s="31" t="s">
        <v>229</v>
      </c>
      <c r="B57" s="196" t="s">
        <v>208</v>
      </c>
      <c r="C57" s="198">
        <v>200</v>
      </c>
      <c r="D57" s="152">
        <v>508400</v>
      </c>
    </row>
    <row r="58" spans="1:4" ht="51.75" customHeight="1">
      <c r="A58" s="130" t="s">
        <v>893</v>
      </c>
      <c r="B58" s="196" t="s">
        <v>731</v>
      </c>
      <c r="C58" s="198">
        <v>100</v>
      </c>
      <c r="D58" s="152">
        <v>98994</v>
      </c>
    </row>
    <row r="59" spans="1:4" ht="53.25" customHeight="1">
      <c r="A59" s="130" t="s">
        <v>894</v>
      </c>
      <c r="B59" s="196" t="s">
        <v>732</v>
      </c>
      <c r="C59" s="198">
        <v>100</v>
      </c>
      <c r="D59" s="152">
        <v>296025</v>
      </c>
    </row>
    <row r="60" spans="1:4" ht="27.75" customHeight="1">
      <c r="A60" s="138" t="s">
        <v>117</v>
      </c>
      <c r="B60" s="139" t="s">
        <v>119</v>
      </c>
      <c r="C60" s="198"/>
      <c r="D60" s="155">
        <f t="shared" ref="D60" si="4">D61+D64</f>
        <v>64201982</v>
      </c>
    </row>
    <row r="61" spans="1:4" ht="18.75" customHeight="1">
      <c r="A61" s="31" t="s">
        <v>109</v>
      </c>
      <c r="B61" s="196" t="s">
        <v>118</v>
      </c>
      <c r="C61" s="198"/>
      <c r="D61" s="152">
        <f t="shared" ref="D61" si="5">D62+D63</f>
        <v>7773592</v>
      </c>
    </row>
    <row r="62" spans="1:4" ht="116.25" customHeight="1">
      <c r="A62" s="31" t="s">
        <v>120</v>
      </c>
      <c r="B62" s="196" t="s">
        <v>121</v>
      </c>
      <c r="C62" s="198">
        <v>100</v>
      </c>
      <c r="D62" s="152">
        <v>7722268</v>
      </c>
    </row>
    <row r="63" spans="1:4" ht="91.5" customHeight="1">
      <c r="A63" s="31" t="s">
        <v>499</v>
      </c>
      <c r="B63" s="196" t="s">
        <v>121</v>
      </c>
      <c r="C63" s="198">
        <v>200</v>
      </c>
      <c r="D63" s="152">
        <v>51324</v>
      </c>
    </row>
    <row r="64" spans="1:4" ht="18.75" customHeight="1">
      <c r="A64" s="31" t="s">
        <v>122</v>
      </c>
      <c r="B64" s="196" t="s">
        <v>123</v>
      </c>
      <c r="C64" s="197"/>
      <c r="D64" s="152">
        <f t="shared" ref="D64" si="6">D65+D66+D67</f>
        <v>56428390</v>
      </c>
    </row>
    <row r="65" spans="1:4" ht="114.75" customHeight="1">
      <c r="A65" s="31" t="s">
        <v>498</v>
      </c>
      <c r="B65" s="196" t="s">
        <v>126</v>
      </c>
      <c r="C65" s="198">
        <v>100</v>
      </c>
      <c r="D65" s="152">
        <v>15119399</v>
      </c>
    </row>
    <row r="66" spans="1:4" ht="90" customHeight="1">
      <c r="A66" s="31" t="s">
        <v>232</v>
      </c>
      <c r="B66" s="196" t="s">
        <v>126</v>
      </c>
      <c r="C66" s="198">
        <v>200</v>
      </c>
      <c r="D66" s="152">
        <v>213313</v>
      </c>
    </row>
    <row r="67" spans="1:4" ht="90" customHeight="1">
      <c r="A67" s="131" t="s">
        <v>124</v>
      </c>
      <c r="B67" s="196" t="s">
        <v>126</v>
      </c>
      <c r="C67" s="198">
        <v>600</v>
      </c>
      <c r="D67" s="152">
        <v>41095678</v>
      </c>
    </row>
    <row r="68" spans="1:4" ht="19.5" customHeight="1">
      <c r="A68" s="136" t="s">
        <v>125</v>
      </c>
      <c r="B68" s="129" t="s">
        <v>127</v>
      </c>
      <c r="C68" s="198"/>
      <c r="D68" s="155">
        <f t="shared" ref="D68" si="7">D69</f>
        <v>4399741.8900000006</v>
      </c>
    </row>
    <row r="69" spans="1:4" ht="20.25" customHeight="1">
      <c r="A69" s="31" t="s">
        <v>128</v>
      </c>
      <c r="B69" s="196" t="s">
        <v>129</v>
      </c>
      <c r="C69" s="198"/>
      <c r="D69" s="156">
        <f>D70+D71+D72+D73+D76+D77+D78+D74+D75</f>
        <v>4399741.8900000006</v>
      </c>
    </row>
    <row r="70" spans="1:4" ht="54" customHeight="1">
      <c r="A70" s="31" t="s">
        <v>130</v>
      </c>
      <c r="B70" s="196" t="s">
        <v>131</v>
      </c>
      <c r="C70" s="198">
        <v>100</v>
      </c>
      <c r="D70" s="152">
        <v>3013830</v>
      </c>
    </row>
    <row r="71" spans="1:4" ht="26.25" customHeight="1">
      <c r="A71" s="31" t="s">
        <v>233</v>
      </c>
      <c r="B71" s="196" t="s">
        <v>131</v>
      </c>
      <c r="C71" s="198">
        <v>200</v>
      </c>
      <c r="D71" s="152">
        <v>595900</v>
      </c>
    </row>
    <row r="72" spans="1:4" ht="29.25" customHeight="1">
      <c r="A72" s="31" t="s">
        <v>132</v>
      </c>
      <c r="B72" s="196" t="s">
        <v>131</v>
      </c>
      <c r="C72" s="198">
        <v>800</v>
      </c>
      <c r="D72" s="152">
        <v>71200</v>
      </c>
    </row>
    <row r="73" spans="1:4" ht="63.75" customHeight="1">
      <c r="A73" s="31" t="s">
        <v>733</v>
      </c>
      <c r="B73" s="196" t="s">
        <v>734</v>
      </c>
      <c r="C73" s="198">
        <v>100</v>
      </c>
      <c r="D73" s="152">
        <v>2795</v>
      </c>
    </row>
    <row r="74" spans="1:4" ht="78" customHeight="1">
      <c r="A74" s="130" t="s">
        <v>793</v>
      </c>
      <c r="B74" s="196" t="s">
        <v>790</v>
      </c>
      <c r="C74" s="198">
        <v>100</v>
      </c>
      <c r="D74" s="173">
        <v>2670</v>
      </c>
    </row>
    <row r="75" spans="1:4" ht="77.25" customHeight="1">
      <c r="A75" s="31" t="s">
        <v>792</v>
      </c>
      <c r="B75" s="196" t="s">
        <v>791</v>
      </c>
      <c r="C75" s="198">
        <v>100</v>
      </c>
      <c r="D75" s="173">
        <v>50717</v>
      </c>
    </row>
    <row r="76" spans="1:4" ht="78.75" customHeight="1">
      <c r="A76" s="31" t="s">
        <v>735</v>
      </c>
      <c r="B76" s="196" t="s">
        <v>736</v>
      </c>
      <c r="C76" s="198">
        <v>100</v>
      </c>
      <c r="D76" s="152">
        <v>229963.89</v>
      </c>
    </row>
    <row r="77" spans="1:4" ht="53.25" customHeight="1">
      <c r="A77" s="130" t="s">
        <v>893</v>
      </c>
      <c r="B77" s="196" t="s">
        <v>737</v>
      </c>
      <c r="C77" s="198">
        <v>100</v>
      </c>
      <c r="D77" s="152">
        <v>325881</v>
      </c>
    </row>
    <row r="78" spans="1:4" ht="54.75" customHeight="1">
      <c r="A78" s="130" t="s">
        <v>894</v>
      </c>
      <c r="B78" s="196" t="s">
        <v>738</v>
      </c>
      <c r="C78" s="198">
        <v>100</v>
      </c>
      <c r="D78" s="152">
        <v>106785</v>
      </c>
    </row>
    <row r="79" spans="1:4" ht="21" customHeight="1">
      <c r="A79" s="136" t="s">
        <v>133</v>
      </c>
      <c r="B79" s="129" t="s">
        <v>134</v>
      </c>
      <c r="C79" s="198"/>
      <c r="D79" s="155">
        <f t="shared" ref="D79" si="8">D80</f>
        <v>667590</v>
      </c>
    </row>
    <row r="80" spans="1:4" ht="18.75" customHeight="1">
      <c r="A80" s="31" t="s">
        <v>135</v>
      </c>
      <c r="B80" s="196" t="s">
        <v>136</v>
      </c>
      <c r="C80" s="198"/>
      <c r="D80" s="152">
        <f>D81+D82+D83</f>
        <v>667590</v>
      </c>
    </row>
    <row r="81" spans="1:4" ht="51.75" customHeight="1">
      <c r="A81" s="31" t="s">
        <v>234</v>
      </c>
      <c r="B81" s="196" t="s">
        <v>137</v>
      </c>
      <c r="C81" s="198">
        <v>200</v>
      </c>
      <c r="D81" s="152">
        <v>23100</v>
      </c>
    </row>
    <row r="82" spans="1:4" ht="39" customHeight="1">
      <c r="A82" s="132" t="s">
        <v>260</v>
      </c>
      <c r="B82" s="196" t="s">
        <v>262</v>
      </c>
      <c r="C82" s="198">
        <v>200</v>
      </c>
      <c r="D82" s="152">
        <v>194040</v>
      </c>
    </row>
    <row r="83" spans="1:4" ht="40.5" customHeight="1">
      <c r="A83" s="132" t="s">
        <v>261</v>
      </c>
      <c r="B83" s="196" t="s">
        <v>262</v>
      </c>
      <c r="C83" s="198">
        <v>600</v>
      </c>
      <c r="D83" s="152">
        <v>450450</v>
      </c>
    </row>
    <row r="84" spans="1:4" ht="30" customHeight="1">
      <c r="A84" s="136" t="s">
        <v>138</v>
      </c>
      <c r="B84" s="129" t="s">
        <v>139</v>
      </c>
      <c r="C84" s="198"/>
      <c r="D84" s="155">
        <f t="shared" ref="D84" si="9">D85</f>
        <v>300000</v>
      </c>
    </row>
    <row r="85" spans="1:4" ht="18" customHeight="1">
      <c r="A85" s="31" t="s">
        <v>140</v>
      </c>
      <c r="B85" s="196" t="s">
        <v>141</v>
      </c>
      <c r="C85" s="198"/>
      <c r="D85" s="152">
        <f t="shared" ref="D85" si="10">D86+D87</f>
        <v>300000</v>
      </c>
    </row>
    <row r="86" spans="1:4" ht="38.25" customHeight="1">
      <c r="A86" s="31" t="s">
        <v>235</v>
      </c>
      <c r="B86" s="196" t="s">
        <v>142</v>
      </c>
      <c r="C86" s="198">
        <v>200</v>
      </c>
      <c r="D86" s="152">
        <v>260000</v>
      </c>
    </row>
    <row r="87" spans="1:4" ht="39.75" customHeight="1">
      <c r="A87" s="31" t="s">
        <v>739</v>
      </c>
      <c r="B87" s="196" t="s">
        <v>142</v>
      </c>
      <c r="C87" s="198">
        <v>600</v>
      </c>
      <c r="D87" s="152">
        <v>40000</v>
      </c>
    </row>
    <row r="88" spans="1:4" ht="26.25" customHeight="1">
      <c r="A88" s="133" t="s">
        <v>143</v>
      </c>
      <c r="B88" s="140" t="s">
        <v>144</v>
      </c>
      <c r="C88" s="199"/>
      <c r="D88" s="155">
        <f t="shared" ref="D88" si="11">D89</f>
        <v>270000</v>
      </c>
    </row>
    <row r="89" spans="1:4" ht="18" customHeight="1">
      <c r="A89" s="31" t="s">
        <v>97</v>
      </c>
      <c r="B89" s="121" t="s">
        <v>148</v>
      </c>
      <c r="C89" s="199"/>
      <c r="D89" s="152">
        <f t="shared" ref="D89" si="12">D90+D91+D92</f>
        <v>270000</v>
      </c>
    </row>
    <row r="90" spans="1:4" ht="53.25" customHeight="1">
      <c r="A90" s="31" t="s">
        <v>145</v>
      </c>
      <c r="B90" s="121" t="s">
        <v>149</v>
      </c>
      <c r="C90" s="198">
        <v>300</v>
      </c>
      <c r="D90" s="152">
        <v>24000</v>
      </c>
    </row>
    <row r="91" spans="1:4" ht="27.75" customHeight="1">
      <c r="A91" s="31" t="s">
        <v>146</v>
      </c>
      <c r="B91" s="196" t="s">
        <v>150</v>
      </c>
      <c r="C91" s="198">
        <v>300</v>
      </c>
      <c r="D91" s="152">
        <v>126000</v>
      </c>
    </row>
    <row r="92" spans="1:4" ht="27" customHeight="1">
      <c r="A92" s="31" t="s">
        <v>147</v>
      </c>
      <c r="B92" s="196" t="s">
        <v>151</v>
      </c>
      <c r="C92" s="198">
        <v>300</v>
      </c>
      <c r="D92" s="152">
        <v>120000</v>
      </c>
    </row>
    <row r="93" spans="1:4" ht="27" customHeight="1">
      <c r="A93" s="133" t="s">
        <v>329</v>
      </c>
      <c r="B93" s="129" t="s">
        <v>330</v>
      </c>
      <c r="C93" s="198"/>
      <c r="D93" s="155">
        <f t="shared" ref="D93" si="13">D94</f>
        <v>155800</v>
      </c>
    </row>
    <row r="94" spans="1:4" ht="17.25" customHeight="1">
      <c r="A94" s="31" t="s">
        <v>97</v>
      </c>
      <c r="B94" s="196" t="s">
        <v>331</v>
      </c>
      <c r="C94" s="198"/>
      <c r="D94" s="152">
        <f>D95+D96</f>
        <v>155800</v>
      </c>
    </row>
    <row r="95" spans="1:4" ht="40.5" customHeight="1">
      <c r="A95" s="31" t="s">
        <v>741</v>
      </c>
      <c r="B95" s="196" t="s">
        <v>332</v>
      </c>
      <c r="C95" s="198">
        <v>200</v>
      </c>
      <c r="D95" s="152">
        <v>135800</v>
      </c>
    </row>
    <row r="96" spans="1:4" ht="52.5" customHeight="1">
      <c r="A96" s="31" t="s">
        <v>913</v>
      </c>
      <c r="B96" s="239" t="s">
        <v>333</v>
      </c>
      <c r="C96" s="240">
        <v>300</v>
      </c>
      <c r="D96" s="152">
        <v>20000</v>
      </c>
    </row>
    <row r="97" spans="1:4" ht="18.75" customHeight="1">
      <c r="A97" s="31" t="s">
        <v>209</v>
      </c>
      <c r="B97" s="129" t="s">
        <v>152</v>
      </c>
      <c r="C97" s="198"/>
      <c r="D97" s="155">
        <f>D98+D117+D126</f>
        <v>15727333</v>
      </c>
    </row>
    <row r="98" spans="1:4" ht="19.5" customHeight="1">
      <c r="A98" s="141" t="s">
        <v>153</v>
      </c>
      <c r="B98" s="121" t="s">
        <v>154</v>
      </c>
      <c r="C98" s="198"/>
      <c r="D98" s="152">
        <f>D99+D104+D106+D111+D115</f>
        <v>10109073</v>
      </c>
    </row>
    <row r="99" spans="1:4" ht="18" customHeight="1">
      <c r="A99" s="31" t="s">
        <v>157</v>
      </c>
      <c r="B99" s="121" t="s">
        <v>158</v>
      </c>
      <c r="C99" s="198"/>
      <c r="D99" s="152">
        <f>D100+D101+D102+D103</f>
        <v>5061271</v>
      </c>
    </row>
    <row r="100" spans="1:4" ht="55.5" customHeight="1">
      <c r="A100" s="31" t="s">
        <v>155</v>
      </c>
      <c r="B100" s="121" t="s">
        <v>159</v>
      </c>
      <c r="C100" s="198">
        <v>100</v>
      </c>
      <c r="D100" s="152">
        <v>2382200</v>
      </c>
    </row>
    <row r="101" spans="1:4" ht="39.75" customHeight="1">
      <c r="A101" s="31" t="s">
        <v>236</v>
      </c>
      <c r="B101" s="121" t="s">
        <v>159</v>
      </c>
      <c r="C101" s="198">
        <v>200</v>
      </c>
      <c r="D101" s="152">
        <v>2639271</v>
      </c>
    </row>
    <row r="102" spans="1:4" ht="28.5" customHeight="1">
      <c r="A102" s="31" t="s">
        <v>156</v>
      </c>
      <c r="B102" s="121" t="s">
        <v>159</v>
      </c>
      <c r="C102" s="198">
        <v>800</v>
      </c>
      <c r="D102" s="152">
        <v>24800</v>
      </c>
    </row>
    <row r="103" spans="1:4" ht="30.75" customHeight="1">
      <c r="A103" s="142" t="s">
        <v>237</v>
      </c>
      <c r="B103" s="196" t="s">
        <v>160</v>
      </c>
      <c r="C103" s="198">
        <v>200</v>
      </c>
      <c r="D103" s="152">
        <v>15000</v>
      </c>
    </row>
    <row r="104" spans="1:4" ht="20.25" customHeight="1">
      <c r="A104" s="31" t="s">
        <v>161</v>
      </c>
      <c r="B104" s="121" t="s">
        <v>162</v>
      </c>
      <c r="C104" s="198"/>
      <c r="D104" s="152">
        <f>D105</f>
        <v>392000</v>
      </c>
    </row>
    <row r="105" spans="1:4" ht="30" customHeight="1">
      <c r="A105" s="31" t="s">
        <v>238</v>
      </c>
      <c r="B105" s="121" t="s">
        <v>163</v>
      </c>
      <c r="C105" s="198">
        <v>200</v>
      </c>
      <c r="D105" s="152">
        <v>392000</v>
      </c>
    </row>
    <row r="106" spans="1:4" ht="29.25" customHeight="1">
      <c r="A106" s="31" t="s">
        <v>164</v>
      </c>
      <c r="B106" s="121" t="s">
        <v>165</v>
      </c>
      <c r="C106" s="198"/>
      <c r="D106" s="152">
        <f>D107+D108+D109+D110</f>
        <v>2661384</v>
      </c>
    </row>
    <row r="107" spans="1:4" ht="61.5" customHeight="1">
      <c r="A107" s="120" t="s">
        <v>166</v>
      </c>
      <c r="B107" s="121" t="s">
        <v>167</v>
      </c>
      <c r="C107" s="198">
        <v>100</v>
      </c>
      <c r="D107" s="152">
        <v>2141170</v>
      </c>
    </row>
    <row r="108" spans="1:4" ht="69" customHeight="1">
      <c r="A108" s="31" t="s">
        <v>501</v>
      </c>
      <c r="B108" s="196" t="s">
        <v>168</v>
      </c>
      <c r="C108" s="198">
        <v>100</v>
      </c>
      <c r="D108" s="152">
        <v>252900</v>
      </c>
    </row>
    <row r="109" spans="1:4" ht="51.75" customHeight="1">
      <c r="A109" s="130" t="s">
        <v>893</v>
      </c>
      <c r="B109" s="196" t="s">
        <v>727</v>
      </c>
      <c r="C109" s="198">
        <v>100</v>
      </c>
      <c r="D109" s="152">
        <v>215924</v>
      </c>
    </row>
    <row r="110" spans="1:4" ht="54" customHeight="1">
      <c r="A110" s="130" t="s">
        <v>894</v>
      </c>
      <c r="B110" s="196" t="s">
        <v>728</v>
      </c>
      <c r="C110" s="198">
        <v>100</v>
      </c>
      <c r="D110" s="152">
        <v>51390</v>
      </c>
    </row>
    <row r="111" spans="1:4" ht="18.75" customHeight="1">
      <c r="A111" s="31" t="s">
        <v>272</v>
      </c>
      <c r="B111" s="121" t="s">
        <v>273</v>
      </c>
      <c r="C111" s="198"/>
      <c r="D111" s="152">
        <f>D112+D113+D114</f>
        <v>1989440</v>
      </c>
    </row>
    <row r="112" spans="1:4" ht="67.5" customHeight="1">
      <c r="A112" s="31" t="s">
        <v>489</v>
      </c>
      <c r="B112" s="121" t="s">
        <v>554</v>
      </c>
      <c r="C112" s="198">
        <v>100</v>
      </c>
      <c r="D112" s="152">
        <v>1450700</v>
      </c>
    </row>
    <row r="113" spans="1:4" ht="41.25" customHeight="1">
      <c r="A113" s="31" t="s">
        <v>490</v>
      </c>
      <c r="B113" s="121" t="s">
        <v>554</v>
      </c>
      <c r="C113" s="198">
        <v>200</v>
      </c>
      <c r="D113" s="152">
        <v>398900</v>
      </c>
    </row>
    <row r="114" spans="1:4" ht="41.25" customHeight="1">
      <c r="A114" s="31" t="s">
        <v>912</v>
      </c>
      <c r="B114" s="121" t="s">
        <v>878</v>
      </c>
      <c r="C114" s="198">
        <v>500</v>
      </c>
      <c r="D114" s="152">
        <v>139840</v>
      </c>
    </row>
    <row r="115" spans="1:4" ht="27" customHeight="1">
      <c r="A115" s="31" t="s">
        <v>847</v>
      </c>
      <c r="B115" s="121" t="s">
        <v>848</v>
      </c>
      <c r="C115" s="198"/>
      <c r="D115" s="173">
        <f>D116</f>
        <v>4978</v>
      </c>
    </row>
    <row r="116" spans="1:4" ht="41.25" customHeight="1">
      <c r="A116" s="31" t="s">
        <v>849</v>
      </c>
      <c r="B116" s="121" t="s">
        <v>850</v>
      </c>
      <c r="C116" s="198">
        <v>200</v>
      </c>
      <c r="D116" s="173">
        <v>4978</v>
      </c>
    </row>
    <row r="117" spans="1:4" ht="25.5" customHeight="1">
      <c r="A117" s="136" t="s">
        <v>169</v>
      </c>
      <c r="B117" s="140" t="s">
        <v>170</v>
      </c>
      <c r="C117" s="198"/>
      <c r="D117" s="155">
        <f t="shared" ref="D117" si="14">D118</f>
        <v>1783960</v>
      </c>
    </row>
    <row r="118" spans="1:4" ht="19.5" customHeight="1">
      <c r="A118" s="31" t="s">
        <v>128</v>
      </c>
      <c r="B118" s="121" t="s">
        <v>171</v>
      </c>
      <c r="C118" s="198"/>
      <c r="D118" s="152">
        <f>D119+D120+D121+D122+D123+D124+D125</f>
        <v>1783960</v>
      </c>
    </row>
    <row r="119" spans="1:4" ht="55.5" customHeight="1">
      <c r="A119" s="31" t="s">
        <v>172</v>
      </c>
      <c r="B119" s="121" t="s">
        <v>174</v>
      </c>
      <c r="C119" s="198">
        <v>100</v>
      </c>
      <c r="D119" s="152">
        <v>1329600</v>
      </c>
    </row>
    <row r="120" spans="1:4" ht="42.75" customHeight="1">
      <c r="A120" s="31" t="s">
        <v>239</v>
      </c>
      <c r="B120" s="121" t="s">
        <v>174</v>
      </c>
      <c r="C120" s="198">
        <v>200</v>
      </c>
      <c r="D120" s="152">
        <v>77200</v>
      </c>
    </row>
    <row r="121" spans="1:4" ht="27" customHeight="1">
      <c r="A121" s="31" t="s">
        <v>173</v>
      </c>
      <c r="B121" s="121" t="s">
        <v>174</v>
      </c>
      <c r="C121" s="198">
        <v>800</v>
      </c>
      <c r="D121" s="152">
        <v>400</v>
      </c>
    </row>
    <row r="122" spans="1:4" ht="78" customHeight="1">
      <c r="A122" s="120" t="s">
        <v>663</v>
      </c>
      <c r="B122" s="127" t="s">
        <v>313</v>
      </c>
      <c r="C122" s="198">
        <v>100</v>
      </c>
      <c r="D122" s="152">
        <v>67000</v>
      </c>
    </row>
    <row r="123" spans="1:4" ht="79.5" customHeight="1">
      <c r="A123" s="120" t="s">
        <v>325</v>
      </c>
      <c r="B123" s="196" t="s">
        <v>322</v>
      </c>
      <c r="C123" s="198">
        <v>100</v>
      </c>
      <c r="D123" s="152">
        <v>236671</v>
      </c>
    </row>
    <row r="124" spans="1:4" ht="55.5" customHeight="1">
      <c r="A124" s="130" t="s">
        <v>893</v>
      </c>
      <c r="B124" s="196" t="s">
        <v>725</v>
      </c>
      <c r="C124" s="198">
        <v>100</v>
      </c>
      <c r="D124" s="152">
        <v>49497</v>
      </c>
    </row>
    <row r="125" spans="1:4" ht="54" customHeight="1">
      <c r="A125" s="130" t="s">
        <v>894</v>
      </c>
      <c r="B125" s="196" t="s">
        <v>726</v>
      </c>
      <c r="C125" s="198">
        <v>100</v>
      </c>
      <c r="D125" s="152">
        <v>23592</v>
      </c>
    </row>
    <row r="126" spans="1:4" ht="40.5" customHeight="1">
      <c r="A126" s="133" t="s">
        <v>743</v>
      </c>
      <c r="B126" s="129" t="s">
        <v>744</v>
      </c>
      <c r="C126" s="199"/>
      <c r="D126" s="155">
        <f>D127</f>
        <v>3834300</v>
      </c>
    </row>
    <row r="127" spans="1:4" ht="31.5" customHeight="1">
      <c r="A127" s="31" t="s">
        <v>745</v>
      </c>
      <c r="B127" s="196" t="s">
        <v>746</v>
      </c>
      <c r="C127" s="198"/>
      <c r="D127" s="152">
        <f>D128</f>
        <v>3834300</v>
      </c>
    </row>
    <row r="128" spans="1:4" ht="42.75" customHeight="1">
      <c r="A128" s="31" t="s">
        <v>765</v>
      </c>
      <c r="B128" s="196" t="s">
        <v>723</v>
      </c>
      <c r="C128" s="198">
        <v>200</v>
      </c>
      <c r="D128" s="152">
        <v>3834300</v>
      </c>
    </row>
    <row r="129" spans="1:4" ht="32.25" customHeight="1">
      <c r="A129" s="133" t="s">
        <v>13</v>
      </c>
      <c r="B129" s="129" t="s">
        <v>175</v>
      </c>
      <c r="C129" s="198"/>
      <c r="D129" s="155">
        <f t="shared" ref="D129:D131" si="15">D130</f>
        <v>297800</v>
      </c>
    </row>
    <row r="130" spans="1:4" ht="40.5" customHeight="1">
      <c r="A130" s="141" t="s">
        <v>764</v>
      </c>
      <c r="B130" s="121" t="s">
        <v>176</v>
      </c>
      <c r="C130" s="143"/>
      <c r="D130" s="152">
        <f t="shared" si="15"/>
        <v>297800</v>
      </c>
    </row>
    <row r="131" spans="1:4" ht="27.75" customHeight="1">
      <c r="A131" s="31" t="s">
        <v>177</v>
      </c>
      <c r="B131" s="121" t="s">
        <v>178</v>
      </c>
      <c r="C131" s="143"/>
      <c r="D131" s="152">
        <f t="shared" si="15"/>
        <v>297800</v>
      </c>
    </row>
    <row r="132" spans="1:4" ht="30.75" customHeight="1">
      <c r="A132" s="31" t="s">
        <v>810</v>
      </c>
      <c r="B132" s="121" t="s">
        <v>179</v>
      </c>
      <c r="C132" s="198">
        <v>200</v>
      </c>
      <c r="D132" s="152">
        <v>297800</v>
      </c>
    </row>
    <row r="133" spans="1:4" ht="24.75" customHeight="1">
      <c r="A133" s="133" t="s">
        <v>798</v>
      </c>
      <c r="B133" s="129" t="s">
        <v>799</v>
      </c>
      <c r="C133" s="198"/>
      <c r="D133" s="155">
        <f>D134+D137</f>
        <v>1143457</v>
      </c>
    </row>
    <row r="134" spans="1:4" ht="28.5" customHeight="1">
      <c r="A134" s="141" t="s">
        <v>800</v>
      </c>
      <c r="B134" s="196" t="s">
        <v>801</v>
      </c>
      <c r="C134" s="122"/>
      <c r="D134" s="152">
        <f t="shared" ref="D134" si="16">D135</f>
        <v>70000</v>
      </c>
    </row>
    <row r="135" spans="1:4" ht="27" customHeight="1">
      <c r="A135" s="31" t="s">
        <v>802</v>
      </c>
      <c r="B135" s="196" t="s">
        <v>803</v>
      </c>
      <c r="C135" s="122"/>
      <c r="D135" s="152">
        <f>D136</f>
        <v>70000</v>
      </c>
    </row>
    <row r="136" spans="1:4" ht="40.5" customHeight="1">
      <c r="A136" s="31" t="s">
        <v>807</v>
      </c>
      <c r="B136" s="196" t="s">
        <v>797</v>
      </c>
      <c r="C136" s="122">
        <v>200</v>
      </c>
      <c r="D136" s="152">
        <v>70000</v>
      </c>
    </row>
    <row r="137" spans="1:4" ht="19.5" customHeight="1">
      <c r="A137" s="31" t="s">
        <v>808</v>
      </c>
      <c r="B137" s="196" t="s">
        <v>804</v>
      </c>
      <c r="C137" s="122"/>
      <c r="D137" s="152">
        <f>D138</f>
        <v>1073457</v>
      </c>
    </row>
    <row r="138" spans="1:4" ht="24.75" customHeight="1">
      <c r="A138" s="204" t="s">
        <v>805</v>
      </c>
      <c r="B138" s="196" t="s">
        <v>806</v>
      </c>
      <c r="C138" s="122"/>
      <c r="D138" s="152">
        <f>D139</f>
        <v>1073457</v>
      </c>
    </row>
    <row r="139" spans="1:4" ht="40.5" customHeight="1">
      <c r="A139" s="120" t="s">
        <v>809</v>
      </c>
      <c r="B139" s="151" t="s">
        <v>897</v>
      </c>
      <c r="C139" s="122">
        <v>400</v>
      </c>
      <c r="D139" s="152">
        <v>1073457</v>
      </c>
    </row>
    <row r="140" spans="1:4" ht="41.25" customHeight="1">
      <c r="A140" s="31" t="s">
        <v>210</v>
      </c>
      <c r="B140" s="129" t="s">
        <v>506</v>
      </c>
      <c r="C140" s="198"/>
      <c r="D140" s="155">
        <f>D141+D144+D150+D155+D159+D164+D167+D147+D170</f>
        <v>8763500</v>
      </c>
    </row>
    <row r="141" spans="1:4" ht="18.75" customHeight="1">
      <c r="A141" s="31" t="s">
        <v>264</v>
      </c>
      <c r="B141" s="196" t="s">
        <v>507</v>
      </c>
      <c r="C141" s="122"/>
      <c r="D141" s="152">
        <f t="shared" ref="D141" si="17">D142</f>
        <v>107400</v>
      </c>
    </row>
    <row r="142" spans="1:4" ht="18.75" customHeight="1">
      <c r="A142" s="31" t="s">
        <v>266</v>
      </c>
      <c r="B142" s="196" t="s">
        <v>508</v>
      </c>
      <c r="C142" s="122"/>
      <c r="D142" s="152">
        <f>D143</f>
        <v>107400</v>
      </c>
    </row>
    <row r="143" spans="1:4" ht="29.25" customHeight="1">
      <c r="A143" s="31" t="s">
        <v>747</v>
      </c>
      <c r="B143" s="196" t="s">
        <v>509</v>
      </c>
      <c r="C143" s="198">
        <v>300</v>
      </c>
      <c r="D143" s="152">
        <v>107400</v>
      </c>
    </row>
    <row r="144" spans="1:4" ht="18.75" customHeight="1">
      <c r="A144" s="120" t="s">
        <v>287</v>
      </c>
      <c r="B144" s="196" t="s">
        <v>510</v>
      </c>
      <c r="C144" s="122"/>
      <c r="D144" s="152">
        <f t="shared" ref="D144" si="18">D145</f>
        <v>574500</v>
      </c>
    </row>
    <row r="145" spans="1:4" ht="18.75" customHeight="1">
      <c r="A145" s="31" t="s">
        <v>289</v>
      </c>
      <c r="B145" s="196" t="s">
        <v>511</v>
      </c>
      <c r="C145" s="122"/>
      <c r="D145" s="152">
        <f>D146</f>
        <v>574500</v>
      </c>
    </row>
    <row r="146" spans="1:4" ht="38.25" customHeight="1">
      <c r="A146" s="120" t="s">
        <v>664</v>
      </c>
      <c r="B146" s="196" t="s">
        <v>512</v>
      </c>
      <c r="C146" s="122">
        <v>400</v>
      </c>
      <c r="D146" s="152">
        <v>574500</v>
      </c>
    </row>
    <row r="147" spans="1:4" ht="27" customHeight="1">
      <c r="A147" s="120" t="s">
        <v>758</v>
      </c>
      <c r="B147" s="196" t="s">
        <v>757</v>
      </c>
      <c r="C147" s="122"/>
      <c r="D147" s="152">
        <f>D148</f>
        <v>10000</v>
      </c>
    </row>
    <row r="148" spans="1:4" ht="29.25" customHeight="1">
      <c r="A148" s="120" t="s">
        <v>759</v>
      </c>
      <c r="B148" s="196" t="s">
        <v>760</v>
      </c>
      <c r="C148" s="122"/>
      <c r="D148" s="152">
        <f>D149</f>
        <v>10000</v>
      </c>
    </row>
    <row r="149" spans="1:4" ht="52.5" customHeight="1">
      <c r="A149" s="120" t="s">
        <v>766</v>
      </c>
      <c r="B149" s="196" t="s">
        <v>767</v>
      </c>
      <c r="C149" s="122">
        <v>300</v>
      </c>
      <c r="D149" s="152">
        <v>10000</v>
      </c>
    </row>
    <row r="150" spans="1:4" ht="29.25" customHeight="1">
      <c r="A150" s="120" t="s">
        <v>294</v>
      </c>
      <c r="B150" s="196" t="s">
        <v>513</v>
      </c>
      <c r="C150" s="122"/>
      <c r="D150" s="152">
        <f t="shared" ref="D150" si="19">D151</f>
        <v>1023100</v>
      </c>
    </row>
    <row r="151" spans="1:4" ht="17.25" customHeight="1">
      <c r="A151" s="120" t="s">
        <v>295</v>
      </c>
      <c r="B151" s="196" t="s">
        <v>514</v>
      </c>
      <c r="C151" s="122"/>
      <c r="D151" s="152">
        <f>D152+D153+D154</f>
        <v>1023100</v>
      </c>
    </row>
    <row r="152" spans="1:4" ht="39" customHeight="1">
      <c r="A152" s="120" t="s">
        <v>298</v>
      </c>
      <c r="B152" s="196" t="s">
        <v>515</v>
      </c>
      <c r="C152" s="122">
        <v>200</v>
      </c>
      <c r="D152" s="152">
        <v>879900</v>
      </c>
    </row>
    <row r="153" spans="1:4" ht="26.25" customHeight="1">
      <c r="A153" s="120" t="s">
        <v>297</v>
      </c>
      <c r="B153" s="196" t="s">
        <v>516</v>
      </c>
      <c r="C153" s="122">
        <v>200</v>
      </c>
      <c r="D153" s="152">
        <v>97000</v>
      </c>
    </row>
    <row r="154" spans="1:4" ht="26.25" customHeight="1">
      <c r="A154" s="131" t="s">
        <v>879</v>
      </c>
      <c r="B154" s="196" t="s">
        <v>880</v>
      </c>
      <c r="C154" s="122">
        <v>500</v>
      </c>
      <c r="D154" s="173">
        <v>46200</v>
      </c>
    </row>
    <row r="155" spans="1:4" ht="17.25" customHeight="1">
      <c r="A155" s="120" t="s">
        <v>288</v>
      </c>
      <c r="B155" s="196" t="s">
        <v>517</v>
      </c>
      <c r="C155" s="122"/>
      <c r="D155" s="152">
        <f t="shared" ref="D155" si="20">D156</f>
        <v>887900</v>
      </c>
    </row>
    <row r="156" spans="1:4" ht="18" customHeight="1">
      <c r="A156" s="31" t="s">
        <v>311</v>
      </c>
      <c r="B156" s="196" t="s">
        <v>518</v>
      </c>
      <c r="C156" s="122"/>
      <c r="D156" s="152">
        <f>D157+D158</f>
        <v>887900</v>
      </c>
    </row>
    <row r="157" spans="1:4" ht="26.25" customHeight="1">
      <c r="A157" s="120" t="s">
        <v>485</v>
      </c>
      <c r="B157" s="196" t="s">
        <v>519</v>
      </c>
      <c r="C157" s="198">
        <v>200</v>
      </c>
      <c r="D157" s="152">
        <v>154100</v>
      </c>
    </row>
    <row r="158" spans="1:4" ht="24" customHeight="1">
      <c r="A158" s="120" t="s">
        <v>881</v>
      </c>
      <c r="B158" s="196" t="s">
        <v>882</v>
      </c>
      <c r="C158" s="122">
        <v>500</v>
      </c>
      <c r="D158" s="152">
        <v>733800</v>
      </c>
    </row>
    <row r="159" spans="1:4" ht="24" customHeight="1">
      <c r="A159" s="120" t="s">
        <v>290</v>
      </c>
      <c r="B159" s="196" t="s">
        <v>521</v>
      </c>
      <c r="C159" s="122"/>
      <c r="D159" s="152">
        <f t="shared" ref="D159" si="21">D160</f>
        <v>5500000</v>
      </c>
    </row>
    <row r="160" spans="1:4" ht="18" customHeight="1">
      <c r="A160" s="31" t="s">
        <v>312</v>
      </c>
      <c r="B160" s="196" t="s">
        <v>522</v>
      </c>
      <c r="C160" s="122"/>
      <c r="D160" s="152">
        <f>D161+D162+D163</f>
        <v>5500000</v>
      </c>
    </row>
    <row r="161" spans="1:4" ht="40.5" customHeight="1">
      <c r="A161" s="120" t="s">
        <v>291</v>
      </c>
      <c r="B161" s="196" t="s">
        <v>523</v>
      </c>
      <c r="C161" s="122">
        <v>800</v>
      </c>
      <c r="D161" s="152">
        <v>4131000</v>
      </c>
    </row>
    <row r="162" spans="1:4" ht="28.5" customHeight="1">
      <c r="A162" s="120" t="s">
        <v>296</v>
      </c>
      <c r="B162" s="196" t="s">
        <v>524</v>
      </c>
      <c r="C162" s="198">
        <v>200</v>
      </c>
      <c r="D162" s="173">
        <v>500000</v>
      </c>
    </row>
    <row r="163" spans="1:4" ht="39" customHeight="1">
      <c r="A163" s="120" t="s">
        <v>883</v>
      </c>
      <c r="B163" s="196" t="s">
        <v>884</v>
      </c>
      <c r="C163" s="122">
        <v>500</v>
      </c>
      <c r="D163" s="173">
        <v>869000</v>
      </c>
    </row>
    <row r="164" spans="1:4" ht="26.25" customHeight="1">
      <c r="A164" s="120" t="s">
        <v>292</v>
      </c>
      <c r="B164" s="196" t="s">
        <v>525</v>
      </c>
      <c r="C164" s="122"/>
      <c r="D164" s="152">
        <f t="shared" ref="D164" si="22">D165</f>
        <v>200000</v>
      </c>
    </row>
    <row r="165" spans="1:4" ht="15.75" customHeight="1">
      <c r="A165" s="120" t="s">
        <v>293</v>
      </c>
      <c r="B165" s="196" t="s">
        <v>526</v>
      </c>
      <c r="C165" s="122"/>
      <c r="D165" s="152">
        <f>D166</f>
        <v>200000</v>
      </c>
    </row>
    <row r="166" spans="1:4" ht="41.25" customHeight="1">
      <c r="A166" s="120" t="s">
        <v>885</v>
      </c>
      <c r="B166" s="196" t="s">
        <v>886</v>
      </c>
      <c r="C166" s="122">
        <v>500</v>
      </c>
      <c r="D166" s="152">
        <v>200000</v>
      </c>
    </row>
    <row r="167" spans="1:4" ht="25.5" customHeight="1">
      <c r="A167" s="120" t="s">
        <v>662</v>
      </c>
      <c r="B167" s="196" t="s">
        <v>529</v>
      </c>
      <c r="C167" s="122"/>
      <c r="D167" s="152">
        <f t="shared" ref="D167:D168" si="23">D168</f>
        <v>100000</v>
      </c>
    </row>
    <row r="168" spans="1:4" ht="17.25" customHeight="1">
      <c r="A168" s="120" t="s">
        <v>328</v>
      </c>
      <c r="B168" s="196" t="s">
        <v>530</v>
      </c>
      <c r="C168" s="122"/>
      <c r="D168" s="152">
        <f t="shared" si="23"/>
        <v>100000</v>
      </c>
    </row>
    <row r="169" spans="1:4" ht="38.25" customHeight="1">
      <c r="A169" s="120" t="s">
        <v>334</v>
      </c>
      <c r="B169" s="196" t="s">
        <v>531</v>
      </c>
      <c r="C169" s="122">
        <v>200</v>
      </c>
      <c r="D169" s="152">
        <v>100000</v>
      </c>
    </row>
    <row r="170" spans="1:4" ht="54.75" customHeight="1">
      <c r="A170" s="120" t="s">
        <v>907</v>
      </c>
      <c r="B170" s="252" t="s">
        <v>904</v>
      </c>
      <c r="C170" s="122"/>
      <c r="D170" s="152">
        <f t="shared" ref="D170" si="24">D171</f>
        <v>360600</v>
      </c>
    </row>
    <row r="171" spans="1:4" ht="28.5" customHeight="1">
      <c r="A171" s="31" t="s">
        <v>908</v>
      </c>
      <c r="B171" s="252" t="s">
        <v>905</v>
      </c>
      <c r="C171" s="122"/>
      <c r="D171" s="152">
        <f>D172</f>
        <v>360600</v>
      </c>
    </row>
    <row r="172" spans="1:4" ht="48.75" customHeight="1">
      <c r="A172" s="120" t="s">
        <v>909</v>
      </c>
      <c r="B172" s="252" t="s">
        <v>906</v>
      </c>
      <c r="C172" s="122">
        <v>500</v>
      </c>
      <c r="D172" s="152">
        <v>360600</v>
      </c>
    </row>
    <row r="173" spans="1:4" ht="23.25" customHeight="1">
      <c r="A173" s="31" t="s">
        <v>211</v>
      </c>
      <c r="B173" s="129" t="s">
        <v>180</v>
      </c>
      <c r="C173" s="198"/>
      <c r="D173" s="155">
        <f t="shared" ref="D173:D175" si="25">D174</f>
        <v>400000</v>
      </c>
    </row>
    <row r="174" spans="1:4" ht="27.75" customHeight="1">
      <c r="A174" s="31" t="s">
        <v>748</v>
      </c>
      <c r="B174" s="121" t="s">
        <v>265</v>
      </c>
      <c r="C174" s="198"/>
      <c r="D174" s="152">
        <f t="shared" si="25"/>
        <v>400000</v>
      </c>
    </row>
    <row r="175" spans="1:4" ht="17.25" customHeight="1">
      <c r="A175" s="31" t="s">
        <v>182</v>
      </c>
      <c r="B175" s="121" t="s">
        <v>267</v>
      </c>
      <c r="C175" s="198"/>
      <c r="D175" s="152">
        <f t="shared" si="25"/>
        <v>400000</v>
      </c>
    </row>
    <row r="176" spans="1:4" ht="26.25" customHeight="1">
      <c r="A176" s="31" t="s">
        <v>181</v>
      </c>
      <c r="B176" s="121" t="s">
        <v>533</v>
      </c>
      <c r="C176" s="198">
        <v>800</v>
      </c>
      <c r="D176" s="152">
        <v>400000</v>
      </c>
    </row>
    <row r="177" spans="1:4" ht="27.75" customHeight="1">
      <c r="A177" s="133" t="s">
        <v>541</v>
      </c>
      <c r="B177" s="129" t="s">
        <v>534</v>
      </c>
      <c r="C177" s="198"/>
      <c r="D177" s="155">
        <f t="shared" ref="D177" si="26">D178+D182</f>
        <v>1330000</v>
      </c>
    </row>
    <row r="178" spans="1:4" ht="27" customHeight="1">
      <c r="A178" s="31" t="s">
        <v>542</v>
      </c>
      <c r="B178" s="121" t="s">
        <v>535</v>
      </c>
      <c r="C178" s="198"/>
      <c r="D178" s="152">
        <f t="shared" ref="D178" si="27">D179</f>
        <v>830000</v>
      </c>
    </row>
    <row r="179" spans="1:4" ht="28.5" customHeight="1">
      <c r="A179" s="31" t="s">
        <v>183</v>
      </c>
      <c r="B179" s="121" t="s">
        <v>536</v>
      </c>
      <c r="C179" s="198"/>
      <c r="D179" s="152">
        <f t="shared" ref="D179" si="28">D180+D181</f>
        <v>830000</v>
      </c>
    </row>
    <row r="180" spans="1:4" ht="42" customHeight="1">
      <c r="A180" s="31" t="s">
        <v>543</v>
      </c>
      <c r="B180" s="121" t="s">
        <v>537</v>
      </c>
      <c r="C180" s="198">
        <v>200</v>
      </c>
      <c r="D180" s="152">
        <v>630000</v>
      </c>
    </row>
    <row r="181" spans="1:4" ht="41.25" customHeight="1">
      <c r="A181" s="144" t="s">
        <v>545</v>
      </c>
      <c r="B181" s="196" t="s">
        <v>544</v>
      </c>
      <c r="C181" s="198">
        <v>200</v>
      </c>
      <c r="D181" s="152">
        <v>200000</v>
      </c>
    </row>
    <row r="182" spans="1:4" ht="26.25" customHeight="1">
      <c r="A182" s="120" t="s">
        <v>184</v>
      </c>
      <c r="B182" s="121" t="s">
        <v>538</v>
      </c>
      <c r="C182" s="198"/>
      <c r="D182" s="152">
        <f t="shared" ref="D182" si="29">D183</f>
        <v>500000</v>
      </c>
    </row>
    <row r="183" spans="1:4" ht="28.5" customHeight="1">
      <c r="A183" s="31" t="s">
        <v>185</v>
      </c>
      <c r="B183" s="121" t="s">
        <v>539</v>
      </c>
      <c r="C183" s="198"/>
      <c r="D183" s="152">
        <f t="shared" ref="D183" si="30">D184+D185</f>
        <v>500000</v>
      </c>
    </row>
    <row r="184" spans="1:4" ht="26.25" customHeight="1">
      <c r="A184" s="31" t="s">
        <v>659</v>
      </c>
      <c r="B184" s="121" t="s">
        <v>660</v>
      </c>
      <c r="C184" s="198">
        <v>200</v>
      </c>
      <c r="D184" s="152">
        <v>40000</v>
      </c>
    </row>
    <row r="185" spans="1:4" ht="41.25" customHeight="1">
      <c r="A185" s="120" t="s">
        <v>240</v>
      </c>
      <c r="B185" s="121" t="s">
        <v>540</v>
      </c>
      <c r="C185" s="198">
        <v>200</v>
      </c>
      <c r="D185" s="152">
        <v>460000</v>
      </c>
    </row>
    <row r="186" spans="1:4" ht="39.75" customHeight="1">
      <c r="A186" s="145" t="s">
        <v>316</v>
      </c>
      <c r="B186" s="129" t="s">
        <v>546</v>
      </c>
      <c r="C186" s="199"/>
      <c r="D186" s="155">
        <f>D191+D187</f>
        <v>1718000</v>
      </c>
    </row>
    <row r="187" spans="1:4" ht="24" customHeight="1">
      <c r="A187" s="120" t="s">
        <v>491</v>
      </c>
      <c r="B187" s="121" t="s">
        <v>547</v>
      </c>
      <c r="C187" s="198"/>
      <c r="D187" s="152">
        <f t="shared" ref="D187" si="31">D188</f>
        <v>1168000</v>
      </c>
    </row>
    <row r="188" spans="1:4" ht="26.25" customHeight="1">
      <c r="A188" s="120" t="s">
        <v>492</v>
      </c>
      <c r="B188" s="121" t="s">
        <v>548</v>
      </c>
      <c r="C188" s="198"/>
      <c r="D188" s="152">
        <f>D189+D190</f>
        <v>1168000</v>
      </c>
    </row>
    <row r="189" spans="1:4" ht="38.25" customHeight="1">
      <c r="A189" s="120" t="s">
        <v>661</v>
      </c>
      <c r="B189" s="121" t="s">
        <v>549</v>
      </c>
      <c r="C189" s="198">
        <v>200</v>
      </c>
      <c r="D189" s="152">
        <v>921900</v>
      </c>
    </row>
    <row r="190" spans="1:4" ht="38.25" customHeight="1">
      <c r="A190" s="120" t="s">
        <v>888</v>
      </c>
      <c r="B190" s="121" t="s">
        <v>889</v>
      </c>
      <c r="C190" s="198">
        <v>200</v>
      </c>
      <c r="D190" s="152">
        <v>246100</v>
      </c>
    </row>
    <row r="191" spans="1:4" ht="28.5" customHeight="1">
      <c r="A191" s="120" t="s">
        <v>317</v>
      </c>
      <c r="B191" s="121" t="s">
        <v>749</v>
      </c>
      <c r="C191" s="198"/>
      <c r="D191" s="152">
        <f t="shared" ref="D191:D192" si="32">D192</f>
        <v>550000</v>
      </c>
    </row>
    <row r="192" spans="1:4" ht="16.5" customHeight="1">
      <c r="A192" s="120" t="s">
        <v>318</v>
      </c>
      <c r="B192" s="121" t="s">
        <v>750</v>
      </c>
      <c r="C192" s="198"/>
      <c r="D192" s="152">
        <f t="shared" si="32"/>
        <v>550000</v>
      </c>
    </row>
    <row r="193" spans="1:4" ht="24.75" customHeight="1">
      <c r="A193" s="120" t="s">
        <v>337</v>
      </c>
      <c r="B193" s="121" t="s">
        <v>550</v>
      </c>
      <c r="C193" s="198">
        <v>200</v>
      </c>
      <c r="D193" s="152">
        <v>550000</v>
      </c>
    </row>
    <row r="194" spans="1:4" ht="29.25" customHeight="1">
      <c r="A194" s="133" t="s">
        <v>789</v>
      </c>
      <c r="B194" s="134">
        <v>1100000000</v>
      </c>
      <c r="C194" s="199"/>
      <c r="D194" s="155">
        <f t="shared" ref="D194:D195" si="33">D195</f>
        <v>524393</v>
      </c>
    </row>
    <row r="195" spans="1:4" ht="30.75" customHeight="1">
      <c r="A195" s="31" t="s">
        <v>813</v>
      </c>
      <c r="B195" s="121" t="s">
        <v>552</v>
      </c>
      <c r="C195" s="198"/>
      <c r="D195" s="152">
        <f t="shared" si="33"/>
        <v>524393</v>
      </c>
    </row>
    <row r="196" spans="1:4" ht="27.75" customHeight="1">
      <c r="A196" s="118" t="s">
        <v>186</v>
      </c>
      <c r="B196" s="121" t="s">
        <v>553</v>
      </c>
      <c r="C196" s="198"/>
      <c r="D196" s="152">
        <f t="shared" ref="D196" si="34">D197+D199+D200+D198</f>
        <v>524393</v>
      </c>
    </row>
    <row r="197" spans="1:4" ht="40.5" customHeight="1">
      <c r="A197" s="31" t="s">
        <v>812</v>
      </c>
      <c r="B197" s="119">
        <v>1110100310</v>
      </c>
      <c r="C197" s="198">
        <v>200</v>
      </c>
      <c r="D197" s="152">
        <v>80000</v>
      </c>
    </row>
    <row r="198" spans="1:4" ht="38.25">
      <c r="A198" s="31" t="s">
        <v>814</v>
      </c>
      <c r="B198" s="119">
        <v>1110100310</v>
      </c>
      <c r="C198" s="198">
        <v>600</v>
      </c>
      <c r="D198" s="152">
        <v>70000</v>
      </c>
    </row>
    <row r="199" spans="1:4" ht="51.75" customHeight="1">
      <c r="A199" s="120" t="s">
        <v>187</v>
      </c>
      <c r="B199" s="30">
        <v>1110180360</v>
      </c>
      <c r="C199" s="198">
        <v>100</v>
      </c>
      <c r="D199" s="152">
        <v>327300</v>
      </c>
    </row>
    <row r="200" spans="1:4" ht="38.25">
      <c r="A200" s="120" t="s">
        <v>241</v>
      </c>
      <c r="B200" s="30">
        <v>1110180360</v>
      </c>
      <c r="C200" s="198">
        <v>200</v>
      </c>
      <c r="D200" s="152">
        <v>47093</v>
      </c>
    </row>
    <row r="201" spans="1:4" ht="25.5">
      <c r="A201" s="145" t="s">
        <v>74</v>
      </c>
      <c r="B201" s="134">
        <v>1200000000</v>
      </c>
      <c r="C201" s="199"/>
      <c r="D201" s="155">
        <f t="shared" ref="D201:D202" si="35">D202</f>
        <v>130000</v>
      </c>
    </row>
    <row r="202" spans="1:4" ht="27.75" customHeight="1">
      <c r="A202" s="120" t="s">
        <v>188</v>
      </c>
      <c r="B202" s="119">
        <v>1210000000</v>
      </c>
      <c r="C202" s="198"/>
      <c r="D202" s="152">
        <f t="shared" si="35"/>
        <v>130000</v>
      </c>
    </row>
    <row r="203" spans="1:4">
      <c r="A203" s="132" t="s">
        <v>189</v>
      </c>
      <c r="B203" s="119">
        <v>1210100000</v>
      </c>
      <c r="C203" s="198"/>
      <c r="D203" s="152">
        <f>D204+D206+D208+D207+D205+D209</f>
        <v>130000</v>
      </c>
    </row>
    <row r="204" spans="1:4" ht="39" customHeight="1">
      <c r="A204" s="120" t="s">
        <v>818</v>
      </c>
      <c r="B204" s="119">
        <v>1210100500</v>
      </c>
      <c r="C204" s="198">
        <v>200</v>
      </c>
      <c r="D204" s="152">
        <v>10000</v>
      </c>
    </row>
    <row r="205" spans="1:4" ht="40.5" customHeight="1">
      <c r="A205" s="120" t="s">
        <v>819</v>
      </c>
      <c r="B205" s="119">
        <v>1210100500</v>
      </c>
      <c r="C205" s="198">
        <v>600</v>
      </c>
      <c r="D205" s="152">
        <v>10000</v>
      </c>
    </row>
    <row r="206" spans="1:4" ht="25.5">
      <c r="A206" s="120" t="s">
        <v>242</v>
      </c>
      <c r="B206" s="30">
        <v>1210100510</v>
      </c>
      <c r="C206" s="198">
        <v>200</v>
      </c>
      <c r="D206" s="152">
        <v>80000</v>
      </c>
    </row>
    <row r="207" spans="1:4" ht="30.75" customHeight="1">
      <c r="A207" s="120" t="s">
        <v>740</v>
      </c>
      <c r="B207" s="30">
        <v>1210100510</v>
      </c>
      <c r="C207" s="198">
        <v>600</v>
      </c>
      <c r="D207" s="152">
        <v>20000</v>
      </c>
    </row>
    <row r="208" spans="1:4" ht="41.25" customHeight="1">
      <c r="A208" s="120" t="s">
        <v>493</v>
      </c>
      <c r="B208" s="30">
        <v>1210100520</v>
      </c>
      <c r="C208" s="198">
        <v>200</v>
      </c>
      <c r="D208" s="152">
        <v>0</v>
      </c>
    </row>
    <row r="209" spans="1:4" ht="40.5" customHeight="1">
      <c r="A209" s="205" t="s">
        <v>761</v>
      </c>
      <c r="B209" s="30">
        <v>1210100520</v>
      </c>
      <c r="C209" s="198">
        <v>600</v>
      </c>
      <c r="D209" s="152">
        <v>10000</v>
      </c>
    </row>
    <row r="210" spans="1:4" ht="25.5">
      <c r="A210" s="145" t="s">
        <v>214</v>
      </c>
      <c r="B210" s="134">
        <v>1400000000</v>
      </c>
      <c r="C210" s="199"/>
      <c r="D210" s="155">
        <f t="shared" ref="D210:D211" si="36">D211</f>
        <v>50000</v>
      </c>
    </row>
    <row r="211" spans="1:4" ht="38.25">
      <c r="A211" s="120" t="s">
        <v>215</v>
      </c>
      <c r="B211" s="30">
        <v>1410000000</v>
      </c>
      <c r="C211" s="198"/>
      <c r="D211" s="152">
        <f t="shared" si="36"/>
        <v>50000</v>
      </c>
    </row>
    <row r="212" spans="1:4">
      <c r="A212" s="120" t="s">
        <v>216</v>
      </c>
      <c r="B212" s="30">
        <v>1410100000</v>
      </c>
      <c r="C212" s="198"/>
      <c r="D212" s="152">
        <f t="shared" ref="D212" si="37">D213+D214</f>
        <v>50000</v>
      </c>
    </row>
    <row r="213" spans="1:4" ht="25.5">
      <c r="A213" s="120" t="s">
        <v>243</v>
      </c>
      <c r="B213" s="30">
        <v>1410100700</v>
      </c>
      <c r="C213" s="198">
        <v>200</v>
      </c>
      <c r="D213" s="152">
        <v>20000</v>
      </c>
    </row>
    <row r="214" spans="1:4" ht="38.25">
      <c r="A214" s="120" t="s">
        <v>244</v>
      </c>
      <c r="B214" s="30">
        <v>1410100710</v>
      </c>
      <c r="C214" s="198">
        <v>200</v>
      </c>
      <c r="D214" s="152">
        <v>30000</v>
      </c>
    </row>
    <row r="215" spans="1:4" ht="25.5">
      <c r="A215" s="145" t="s">
        <v>278</v>
      </c>
      <c r="B215" s="134">
        <v>1600000000</v>
      </c>
      <c r="C215" s="198"/>
      <c r="D215" s="155">
        <f t="shared" ref="D215:D216" si="38">D216</f>
        <v>250000</v>
      </c>
    </row>
    <row r="216" spans="1:4" ht="25.5">
      <c r="A216" s="120" t="s">
        <v>279</v>
      </c>
      <c r="B216" s="30">
        <v>1620000000</v>
      </c>
      <c r="C216" s="198"/>
      <c r="D216" s="152">
        <f t="shared" si="38"/>
        <v>250000</v>
      </c>
    </row>
    <row r="217" spans="1:4" ht="25.5">
      <c r="A217" s="120" t="s">
        <v>280</v>
      </c>
      <c r="B217" s="30">
        <v>1620100000</v>
      </c>
      <c r="C217" s="198"/>
      <c r="D217" s="152">
        <f>D218</f>
        <v>250000</v>
      </c>
    </row>
    <row r="218" spans="1:4" ht="66" customHeight="1">
      <c r="A218" s="29" t="s">
        <v>281</v>
      </c>
      <c r="B218" s="30">
        <v>1620120300</v>
      </c>
      <c r="C218" s="198">
        <v>200</v>
      </c>
      <c r="D218" s="152">
        <v>250000</v>
      </c>
    </row>
    <row r="219" spans="1:4" ht="38.25">
      <c r="A219" s="145" t="s">
        <v>282</v>
      </c>
      <c r="B219" s="134">
        <v>1700000000</v>
      </c>
      <c r="C219" s="199"/>
      <c r="D219" s="155">
        <f>D220+D223</f>
        <v>5390696.0299999993</v>
      </c>
    </row>
    <row r="220" spans="1:4" ht="29.25" customHeight="1">
      <c r="A220" s="120" t="s">
        <v>283</v>
      </c>
      <c r="B220" s="30">
        <v>1710000000</v>
      </c>
      <c r="C220" s="198"/>
      <c r="D220" s="152">
        <f t="shared" ref="D220" si="39">D221</f>
        <v>2303000</v>
      </c>
    </row>
    <row r="221" spans="1:4" ht="25.5">
      <c r="A221" s="31" t="s">
        <v>284</v>
      </c>
      <c r="B221" s="30">
        <v>1710100000</v>
      </c>
      <c r="C221" s="198"/>
      <c r="D221" s="152">
        <f>D222</f>
        <v>2303000</v>
      </c>
    </row>
    <row r="222" spans="1:4" ht="25.5" customHeight="1">
      <c r="A222" s="29" t="s">
        <v>911</v>
      </c>
      <c r="B222" s="30">
        <v>1710108010</v>
      </c>
      <c r="C222" s="198">
        <v>500</v>
      </c>
      <c r="D222" s="152">
        <v>2303000</v>
      </c>
    </row>
    <row r="223" spans="1:4" ht="39.75" customHeight="1">
      <c r="A223" s="29" t="s">
        <v>285</v>
      </c>
      <c r="B223" s="30">
        <v>1720000000</v>
      </c>
      <c r="C223" s="198"/>
      <c r="D223" s="152">
        <f t="shared" ref="D223" si="40">D224</f>
        <v>3087696.03</v>
      </c>
    </row>
    <row r="224" spans="1:4" ht="25.5">
      <c r="A224" s="31" t="s">
        <v>286</v>
      </c>
      <c r="B224" s="30">
        <v>1720100000</v>
      </c>
      <c r="C224" s="198"/>
      <c r="D224" s="152">
        <f>D225</f>
        <v>3087696.03</v>
      </c>
    </row>
    <row r="225" spans="1:4" ht="51">
      <c r="A225" s="29" t="s">
        <v>299</v>
      </c>
      <c r="B225" s="119">
        <v>1720120410</v>
      </c>
      <c r="C225" s="198">
        <v>200</v>
      </c>
      <c r="D225" s="152">
        <v>3087696.03</v>
      </c>
    </row>
    <row r="226" spans="1:4" ht="38.25">
      <c r="A226" s="133" t="s">
        <v>830</v>
      </c>
      <c r="B226" s="206">
        <v>1800000000</v>
      </c>
      <c r="C226" s="199"/>
      <c r="D226" s="207">
        <f t="shared" ref="D226:D227" si="41">D227</f>
        <v>200000</v>
      </c>
    </row>
    <row r="227" spans="1:4" ht="25.5">
      <c r="A227" s="208" t="s">
        <v>831</v>
      </c>
      <c r="B227" s="119">
        <v>1810000000</v>
      </c>
      <c r="C227" s="198"/>
      <c r="D227" s="173">
        <f t="shared" si="41"/>
        <v>200000</v>
      </c>
    </row>
    <row r="228" spans="1:4" ht="25.5">
      <c r="A228" s="118" t="s">
        <v>832</v>
      </c>
      <c r="B228" s="119">
        <v>1810100000</v>
      </c>
      <c r="C228" s="198"/>
      <c r="D228" s="173">
        <f t="shared" ref="D228" si="42">D229+D230+D231+D232+D233</f>
        <v>200000</v>
      </c>
    </row>
    <row r="229" spans="1:4" ht="25.5">
      <c r="A229" s="131" t="s">
        <v>833</v>
      </c>
      <c r="B229" s="30">
        <v>1810120450</v>
      </c>
      <c r="C229" s="198">
        <v>300</v>
      </c>
      <c r="D229" s="173">
        <v>100000</v>
      </c>
    </row>
    <row r="230" spans="1:4" ht="25.5">
      <c r="A230" s="131" t="s">
        <v>834</v>
      </c>
      <c r="B230" s="30">
        <v>1810120460</v>
      </c>
      <c r="C230" s="198">
        <v>300</v>
      </c>
      <c r="D230" s="173">
        <v>25000</v>
      </c>
    </row>
    <row r="231" spans="1:4" ht="28.5" customHeight="1">
      <c r="A231" s="131" t="s">
        <v>835</v>
      </c>
      <c r="B231" s="30">
        <v>1810120470</v>
      </c>
      <c r="C231" s="198">
        <v>300</v>
      </c>
      <c r="D231" s="173">
        <v>25000</v>
      </c>
    </row>
    <row r="232" spans="1:4" ht="26.25" customHeight="1">
      <c r="A232" s="131" t="s">
        <v>836</v>
      </c>
      <c r="B232" s="30">
        <v>1810120480</v>
      </c>
      <c r="C232" s="198">
        <v>300</v>
      </c>
      <c r="D232" s="173">
        <v>25000</v>
      </c>
    </row>
    <row r="233" spans="1:4" ht="25.5">
      <c r="A233" s="131" t="s">
        <v>837</v>
      </c>
      <c r="B233" s="30">
        <v>1810120490</v>
      </c>
      <c r="C233" s="198">
        <v>300</v>
      </c>
      <c r="D233" s="173">
        <v>25000</v>
      </c>
    </row>
    <row r="234" spans="1:4" ht="25.5">
      <c r="A234" s="209" t="s">
        <v>823</v>
      </c>
      <c r="B234" s="134">
        <v>1900000000</v>
      </c>
      <c r="C234" s="199"/>
      <c r="D234" s="207">
        <f t="shared" ref="D234:D236" si="43">D235</f>
        <v>200000</v>
      </c>
    </row>
    <row r="235" spans="1:4" ht="18.75" customHeight="1">
      <c r="A235" s="131" t="s">
        <v>824</v>
      </c>
      <c r="B235" s="30">
        <v>1910000000</v>
      </c>
      <c r="C235" s="198"/>
      <c r="D235" s="173">
        <f t="shared" si="43"/>
        <v>200000</v>
      </c>
    </row>
    <row r="236" spans="1:4" ht="18" customHeight="1">
      <c r="A236" s="120" t="s">
        <v>825</v>
      </c>
      <c r="B236" s="30">
        <v>1910100000</v>
      </c>
      <c r="C236" s="198"/>
      <c r="D236" s="173">
        <f t="shared" si="43"/>
        <v>200000</v>
      </c>
    </row>
    <row r="237" spans="1:4" ht="25.5">
      <c r="A237" s="120" t="s">
        <v>895</v>
      </c>
      <c r="B237" s="30">
        <v>1910100550</v>
      </c>
      <c r="C237" s="198">
        <v>200</v>
      </c>
      <c r="D237" s="173">
        <v>200000</v>
      </c>
    </row>
    <row r="238" spans="1:4" ht="25.5">
      <c r="A238" s="133" t="s">
        <v>751</v>
      </c>
      <c r="B238" s="134">
        <v>4000000000</v>
      </c>
      <c r="C238" s="198"/>
      <c r="D238" s="155">
        <f>D239+D242+D258+D276+D281</f>
        <v>42848123.799999997</v>
      </c>
    </row>
    <row r="239" spans="1:4" ht="25.5">
      <c r="A239" s="133" t="s">
        <v>14</v>
      </c>
      <c r="B239" s="134">
        <v>4090000000</v>
      </c>
      <c r="C239" s="198"/>
      <c r="D239" s="155">
        <f t="shared" ref="D239" si="44">D240+D241</f>
        <v>1171000</v>
      </c>
    </row>
    <row r="240" spans="1:4" ht="51">
      <c r="A240" s="31" t="s">
        <v>190</v>
      </c>
      <c r="B240" s="30">
        <v>4090000270</v>
      </c>
      <c r="C240" s="198">
        <v>100</v>
      </c>
      <c r="D240" s="152">
        <v>1074600</v>
      </c>
    </row>
    <row r="241" spans="1:4" ht="25.5">
      <c r="A241" s="31" t="s">
        <v>245</v>
      </c>
      <c r="B241" s="30">
        <v>4090000270</v>
      </c>
      <c r="C241" s="198">
        <v>200</v>
      </c>
      <c r="D241" s="152">
        <v>96400</v>
      </c>
    </row>
    <row r="242" spans="1:4" ht="25.5">
      <c r="A242" s="146" t="s">
        <v>212</v>
      </c>
      <c r="B242" s="134">
        <v>4100000000</v>
      </c>
      <c r="C242" s="198"/>
      <c r="D242" s="155">
        <f>D243</f>
        <v>23035100</v>
      </c>
    </row>
    <row r="243" spans="1:4" ht="25.5">
      <c r="A243" s="146" t="s">
        <v>914</v>
      </c>
      <c r="B243" s="134">
        <v>4190000000</v>
      </c>
      <c r="C243" s="253"/>
      <c r="D243" s="155">
        <f>D244+D245+D246+D247+D248+D249+D250+D251+D252+D253+D254+D255+D256</f>
        <v>23035100</v>
      </c>
    </row>
    <row r="244" spans="1:4" ht="51">
      <c r="A244" s="118" t="s">
        <v>191</v>
      </c>
      <c r="B244" s="30">
        <v>4190000250</v>
      </c>
      <c r="C244" s="198">
        <v>100</v>
      </c>
      <c r="D244" s="152">
        <v>1417800</v>
      </c>
    </row>
    <row r="245" spans="1:4" ht="51">
      <c r="A245" s="31" t="s">
        <v>192</v>
      </c>
      <c r="B245" s="30">
        <v>4190000280</v>
      </c>
      <c r="C245" s="198">
        <v>100</v>
      </c>
      <c r="D245" s="152">
        <v>12434700</v>
      </c>
    </row>
    <row r="246" spans="1:4" ht="25.5">
      <c r="A246" s="31" t="s">
        <v>246</v>
      </c>
      <c r="B246" s="30">
        <v>4190000280</v>
      </c>
      <c r="C246" s="198">
        <v>200</v>
      </c>
      <c r="D246" s="152">
        <v>2263300</v>
      </c>
    </row>
    <row r="247" spans="1:4" ht="25.5">
      <c r="A247" s="31" t="s">
        <v>193</v>
      </c>
      <c r="B247" s="30">
        <v>4190000280</v>
      </c>
      <c r="C247" s="198">
        <v>800</v>
      </c>
      <c r="D247" s="152">
        <v>25400</v>
      </c>
    </row>
    <row r="248" spans="1:4" ht="51">
      <c r="A248" s="31" t="s">
        <v>213</v>
      </c>
      <c r="B248" s="196" t="s">
        <v>200</v>
      </c>
      <c r="C248" s="126" t="s">
        <v>7</v>
      </c>
      <c r="D248" s="152">
        <v>1356100</v>
      </c>
    </row>
    <row r="249" spans="1:4" ht="29.25" customHeight="1">
      <c r="A249" s="31" t="s">
        <v>247</v>
      </c>
      <c r="B249" s="196" t="s">
        <v>200</v>
      </c>
      <c r="C249" s="126" t="s">
        <v>75</v>
      </c>
      <c r="D249" s="152">
        <v>150400</v>
      </c>
    </row>
    <row r="250" spans="1:4" ht="25.5">
      <c r="A250" s="31" t="s">
        <v>324</v>
      </c>
      <c r="B250" s="196" t="s">
        <v>200</v>
      </c>
      <c r="C250" s="126" t="s">
        <v>323</v>
      </c>
      <c r="D250" s="152">
        <v>5000</v>
      </c>
    </row>
    <row r="251" spans="1:4" ht="51">
      <c r="A251" s="31" t="s">
        <v>194</v>
      </c>
      <c r="B251" s="30">
        <v>4190000290</v>
      </c>
      <c r="C251" s="198">
        <v>100</v>
      </c>
      <c r="D251" s="152">
        <v>3757300</v>
      </c>
    </row>
    <row r="252" spans="1:4" ht="29.25" customHeight="1">
      <c r="A252" s="31" t="s">
        <v>248</v>
      </c>
      <c r="B252" s="30">
        <v>4190000290</v>
      </c>
      <c r="C252" s="198">
        <v>200</v>
      </c>
      <c r="D252" s="152">
        <v>205400</v>
      </c>
    </row>
    <row r="253" spans="1:4" ht="25.5">
      <c r="A253" s="31" t="s">
        <v>195</v>
      </c>
      <c r="B253" s="30">
        <v>4190000290</v>
      </c>
      <c r="C253" s="198">
        <v>800</v>
      </c>
      <c r="D253" s="152">
        <v>2000</v>
      </c>
    </row>
    <row r="254" spans="1:4" ht="51">
      <c r="A254" s="31" t="s">
        <v>326</v>
      </c>
      <c r="B254" s="30">
        <v>4190000270</v>
      </c>
      <c r="C254" s="198">
        <v>100</v>
      </c>
      <c r="D254" s="152">
        <v>1307700</v>
      </c>
    </row>
    <row r="255" spans="1:4" ht="28.5" customHeight="1">
      <c r="A255" s="31" t="s">
        <v>327</v>
      </c>
      <c r="B255" s="30">
        <v>4190000270</v>
      </c>
      <c r="C255" s="198">
        <v>200</v>
      </c>
      <c r="D255" s="152">
        <v>110000</v>
      </c>
    </row>
    <row r="256" spans="1:4" ht="25.5">
      <c r="A256" s="31" t="s">
        <v>742</v>
      </c>
      <c r="B256" s="30">
        <v>4190000270</v>
      </c>
      <c r="C256" s="198">
        <v>800</v>
      </c>
      <c r="D256" s="152"/>
    </row>
    <row r="257" spans="1:4">
      <c r="A257" s="133" t="s">
        <v>915</v>
      </c>
      <c r="B257" s="134">
        <v>4200000000</v>
      </c>
      <c r="C257" s="253"/>
      <c r="D257" s="155">
        <f>D258</f>
        <v>18399439</v>
      </c>
    </row>
    <row r="258" spans="1:4">
      <c r="A258" s="146" t="s">
        <v>15</v>
      </c>
      <c r="B258" s="134">
        <v>4290000000</v>
      </c>
      <c r="C258" s="198"/>
      <c r="D258" s="155">
        <f>D259+D260+D261+D262+D263+D266+D267+D268+D271+D272+D274+D275+D273+D269+D270+D265+D264</f>
        <v>18399439</v>
      </c>
    </row>
    <row r="259" spans="1:4" ht="25.5">
      <c r="A259" s="31" t="s">
        <v>196</v>
      </c>
      <c r="B259" s="30">
        <v>4290020090</v>
      </c>
      <c r="C259" s="198">
        <v>800</v>
      </c>
      <c r="D259" s="152">
        <v>6267784</v>
      </c>
    </row>
    <row r="260" spans="1:4" ht="38.25">
      <c r="A260" s="31" t="s">
        <v>826</v>
      </c>
      <c r="B260" s="30">
        <v>4290020100</v>
      </c>
      <c r="C260" s="198">
        <v>200</v>
      </c>
      <c r="D260" s="152">
        <v>2300000</v>
      </c>
    </row>
    <row r="261" spans="1:4" ht="25.5">
      <c r="A261" s="31" t="s">
        <v>263</v>
      </c>
      <c r="B261" s="30">
        <v>4290020120</v>
      </c>
      <c r="C261" s="198">
        <v>800</v>
      </c>
      <c r="D261" s="152">
        <v>28500</v>
      </c>
    </row>
    <row r="262" spans="1:4" ht="38.25">
      <c r="A262" s="31" t="s">
        <v>249</v>
      </c>
      <c r="B262" s="30">
        <v>4290020140</v>
      </c>
      <c r="C262" s="198">
        <v>200</v>
      </c>
      <c r="D262" s="152">
        <v>331500</v>
      </c>
    </row>
    <row r="263" spans="1:4" ht="38.25">
      <c r="A263" s="31" t="s">
        <v>250</v>
      </c>
      <c r="B263" s="30">
        <v>4290020150</v>
      </c>
      <c r="C263" s="198">
        <v>200</v>
      </c>
      <c r="D263" s="152">
        <v>330000</v>
      </c>
    </row>
    <row r="264" spans="1:4" ht="38.25">
      <c r="A264" s="31" t="s">
        <v>887</v>
      </c>
      <c r="B264" s="30">
        <v>4290008100</v>
      </c>
      <c r="C264" s="198">
        <v>500</v>
      </c>
      <c r="D264" s="152">
        <v>966300</v>
      </c>
    </row>
    <row r="265" spans="1:4" ht="38.25">
      <c r="A265" s="205" t="s">
        <v>724</v>
      </c>
      <c r="B265" s="30">
        <v>4290008150</v>
      </c>
      <c r="C265" s="198">
        <v>500</v>
      </c>
      <c r="D265" s="152">
        <v>704200</v>
      </c>
    </row>
    <row r="266" spans="1:4" ht="55.5" customHeight="1">
      <c r="A266" s="31" t="s">
        <v>19</v>
      </c>
      <c r="B266" s="30">
        <v>4290000300</v>
      </c>
      <c r="C266" s="198">
        <v>100</v>
      </c>
      <c r="D266" s="152">
        <v>3169400</v>
      </c>
    </row>
    <row r="267" spans="1:4" ht="38.25">
      <c r="A267" s="31" t="s">
        <v>251</v>
      </c>
      <c r="B267" s="30">
        <v>4290000300</v>
      </c>
      <c r="C267" s="198">
        <v>200</v>
      </c>
      <c r="D267" s="152">
        <v>989400</v>
      </c>
    </row>
    <row r="268" spans="1:4" ht="27.75" customHeight="1">
      <c r="A268" s="31" t="s">
        <v>20</v>
      </c>
      <c r="B268" s="30">
        <v>4290000300</v>
      </c>
      <c r="C268" s="198">
        <v>800</v>
      </c>
      <c r="D268" s="152">
        <v>31500</v>
      </c>
    </row>
    <row r="269" spans="1:4" ht="51">
      <c r="A269" s="130" t="s">
        <v>893</v>
      </c>
      <c r="B269" s="196" t="s">
        <v>752</v>
      </c>
      <c r="C269" s="198">
        <v>100</v>
      </c>
      <c r="D269" s="152">
        <v>255405</v>
      </c>
    </row>
    <row r="270" spans="1:4" ht="51">
      <c r="A270" s="130" t="s">
        <v>894</v>
      </c>
      <c r="B270" s="196" t="s">
        <v>753</v>
      </c>
      <c r="C270" s="198">
        <v>100</v>
      </c>
      <c r="D270" s="152">
        <v>120650</v>
      </c>
    </row>
    <row r="271" spans="1:4" ht="54" customHeight="1">
      <c r="A271" s="118" t="s">
        <v>252</v>
      </c>
      <c r="B271" s="30">
        <v>4290020160</v>
      </c>
      <c r="C271" s="198">
        <v>200</v>
      </c>
      <c r="D271" s="152">
        <v>628600</v>
      </c>
    </row>
    <row r="272" spans="1:4" ht="25.5">
      <c r="A272" s="141" t="s">
        <v>277</v>
      </c>
      <c r="B272" s="147">
        <v>4290020180</v>
      </c>
      <c r="C272" s="147">
        <v>200</v>
      </c>
      <c r="D272" s="158">
        <v>400000</v>
      </c>
    </row>
    <row r="273" spans="1:4" ht="39" customHeight="1">
      <c r="A273" s="123" t="s">
        <v>495</v>
      </c>
      <c r="B273" s="124">
        <v>4290000360</v>
      </c>
      <c r="C273" s="125">
        <v>200</v>
      </c>
      <c r="D273" s="152">
        <v>549800</v>
      </c>
    </row>
    <row r="274" spans="1:4" ht="25.5">
      <c r="A274" s="118" t="s">
        <v>197</v>
      </c>
      <c r="B274" s="30">
        <v>4290007010</v>
      </c>
      <c r="C274" s="198">
        <v>300</v>
      </c>
      <c r="D274" s="152">
        <v>1316400</v>
      </c>
    </row>
    <row r="275" spans="1:4" ht="38.25">
      <c r="A275" s="118" t="s">
        <v>918</v>
      </c>
      <c r="B275" s="30">
        <v>4290007030</v>
      </c>
      <c r="C275" s="198">
        <v>300</v>
      </c>
      <c r="D275" s="152">
        <v>10000</v>
      </c>
    </row>
    <row r="276" spans="1:4" ht="26.25" customHeight="1">
      <c r="A276" s="146" t="s">
        <v>16</v>
      </c>
      <c r="B276" s="134">
        <v>4300000000</v>
      </c>
      <c r="C276" s="198"/>
      <c r="D276" s="155">
        <f t="shared" ref="D276" si="45">D277</f>
        <v>240664.8</v>
      </c>
    </row>
    <row r="277" spans="1:4">
      <c r="A277" s="118" t="s">
        <v>916</v>
      </c>
      <c r="B277" s="30">
        <v>4390000000</v>
      </c>
      <c r="C277" s="198"/>
      <c r="D277" s="152">
        <f t="shared" ref="D277" si="46">D278+D279+D280</f>
        <v>240664.8</v>
      </c>
    </row>
    <row r="278" spans="1:4" ht="39" customHeight="1">
      <c r="A278" s="31" t="s">
        <v>253</v>
      </c>
      <c r="B278" s="30">
        <v>4390080350</v>
      </c>
      <c r="C278" s="198">
        <v>200</v>
      </c>
      <c r="D278" s="152">
        <v>6571.8</v>
      </c>
    </row>
    <row r="279" spans="1:4" ht="69.75" customHeight="1">
      <c r="A279" s="31" t="s">
        <v>254</v>
      </c>
      <c r="B279" s="30">
        <v>4390080370</v>
      </c>
      <c r="C279" s="198">
        <v>200</v>
      </c>
      <c r="D279" s="152">
        <v>5956</v>
      </c>
    </row>
    <row r="280" spans="1:4" ht="67.5" customHeight="1">
      <c r="A280" s="142" t="s">
        <v>502</v>
      </c>
      <c r="B280" s="148">
        <v>4390082400</v>
      </c>
      <c r="C280" s="198">
        <v>200</v>
      </c>
      <c r="D280" s="152">
        <v>228137</v>
      </c>
    </row>
    <row r="281" spans="1:4" ht="38.25" customHeight="1">
      <c r="A281" s="149" t="s">
        <v>494</v>
      </c>
      <c r="B281" s="134">
        <v>4400000000</v>
      </c>
      <c r="C281" s="122"/>
      <c r="D281" s="155">
        <f t="shared" ref="D281" si="47">D282</f>
        <v>1920</v>
      </c>
    </row>
    <row r="282" spans="1:4">
      <c r="A282" s="143" t="s">
        <v>917</v>
      </c>
      <c r="B282" s="30">
        <v>4490000000</v>
      </c>
      <c r="C282" s="122"/>
      <c r="D282" s="152">
        <f>D283</f>
        <v>1920</v>
      </c>
    </row>
    <row r="283" spans="1:4" ht="36">
      <c r="A283" s="150" t="s">
        <v>505</v>
      </c>
      <c r="B283" s="30">
        <v>4490051200</v>
      </c>
      <c r="C283" s="122">
        <v>200</v>
      </c>
      <c r="D283" s="152">
        <v>1920</v>
      </c>
    </row>
    <row r="284" spans="1:4">
      <c r="A284" s="133" t="s">
        <v>17</v>
      </c>
      <c r="B284" s="151"/>
      <c r="C284" s="198"/>
      <c r="D284" s="155">
        <f>D14+D97+D129+D140+D173+D177+D194+D201+D210+D215+D219+D186+D238+D133+D234+D226</f>
        <v>209521056.07999998</v>
      </c>
    </row>
  </sheetData>
  <mergeCells count="18">
    <mergeCell ref="A32:A33"/>
    <mergeCell ref="B32:B33"/>
    <mergeCell ref="C32:C33"/>
    <mergeCell ref="D32:D33"/>
    <mergeCell ref="A10:D10"/>
    <mergeCell ref="A11:D11"/>
    <mergeCell ref="A12:A13"/>
    <mergeCell ref="B12:B13"/>
    <mergeCell ref="C12:C13"/>
    <mergeCell ref="D12:D13"/>
    <mergeCell ref="A9:D9"/>
    <mergeCell ref="A1:D1"/>
    <mergeCell ref="A2:D2"/>
    <mergeCell ref="B3:D3"/>
    <mergeCell ref="B4:D4"/>
    <mergeCell ref="A5:D5"/>
    <mergeCell ref="A7:D7"/>
    <mergeCell ref="A8:D8"/>
  </mergeCells>
  <pageMargins left="0.9055118110236221" right="0.31496062992125984" top="0.74803149606299213" bottom="0.74803149606299213" header="0.31496062992125984" footer="0.31496062992125984"/>
  <pageSetup paperSize="9" scale="77" orientation="portrait" r:id="rId1"/>
  <rowBreaks count="7" manualBreakCount="7">
    <brk id="33" max="3" man="1"/>
    <brk id="61" max="3" man="1"/>
    <brk id="76" max="3" man="1"/>
    <brk id="105" max="3" man="1"/>
    <brk id="126" max="3" man="1"/>
    <brk id="160" max="3" man="1"/>
    <brk id="19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E219"/>
  <sheetViews>
    <sheetView view="pageBreakPreview" zoomScaleSheetLayoutView="100" workbookViewId="0">
      <selection activeCell="A2" sqref="A2:E2"/>
    </sheetView>
  </sheetViews>
  <sheetFormatPr defaultRowHeight="12.75"/>
  <cols>
    <col min="1" max="1" width="64.28515625" style="200" customWidth="1"/>
    <col min="2" max="2" width="11" style="200" customWidth="1"/>
    <col min="3" max="3" width="5.85546875" style="200" customWidth="1"/>
    <col min="4" max="5" width="13" style="200" customWidth="1"/>
    <col min="6" max="16384" width="9.140625" style="200"/>
  </cols>
  <sheetData>
    <row r="1" spans="1:5" ht="15.75">
      <c r="A1" s="332" t="s">
        <v>656</v>
      </c>
      <c r="B1" s="332"/>
      <c r="C1" s="332"/>
      <c r="D1" s="332"/>
      <c r="E1" s="332"/>
    </row>
    <row r="2" spans="1:5" ht="15.75">
      <c r="A2" s="332" t="s">
        <v>0</v>
      </c>
      <c r="B2" s="332"/>
      <c r="C2" s="332"/>
      <c r="D2" s="332"/>
      <c r="E2" s="332"/>
    </row>
    <row r="3" spans="1:5" ht="15.75" customHeight="1">
      <c r="A3" s="201"/>
      <c r="B3" s="332" t="s">
        <v>1</v>
      </c>
      <c r="C3" s="332"/>
      <c r="D3" s="332"/>
      <c r="E3" s="332"/>
    </row>
    <row r="4" spans="1:5" ht="15.75" customHeight="1">
      <c r="A4" s="201"/>
      <c r="B4" s="332" t="s">
        <v>2</v>
      </c>
      <c r="C4" s="332"/>
      <c r="D4" s="332"/>
      <c r="E4" s="332"/>
    </row>
    <row r="5" spans="1:5" ht="15.75">
      <c r="A5" s="332" t="s">
        <v>900</v>
      </c>
      <c r="B5" s="332"/>
      <c r="C5" s="332"/>
      <c r="D5" s="332"/>
      <c r="E5" s="332"/>
    </row>
    <row r="6" spans="1:5" ht="15.75">
      <c r="A6" s="202"/>
      <c r="B6" s="202"/>
      <c r="C6" s="202"/>
      <c r="D6" s="202"/>
      <c r="E6" s="202"/>
    </row>
    <row r="7" spans="1:5" ht="15.75">
      <c r="A7" s="330" t="s">
        <v>8</v>
      </c>
      <c r="B7" s="331"/>
      <c r="C7" s="331"/>
      <c r="D7" s="331"/>
      <c r="E7" s="331"/>
    </row>
    <row r="8" spans="1:5" ht="15.75" customHeight="1">
      <c r="A8" s="330" t="s">
        <v>21</v>
      </c>
      <c r="B8" s="331"/>
      <c r="C8" s="331"/>
      <c r="D8" s="331"/>
      <c r="E8" s="331"/>
    </row>
    <row r="9" spans="1:5" ht="15.75" customHeight="1">
      <c r="A9" s="330" t="s">
        <v>22</v>
      </c>
      <c r="B9" s="331"/>
      <c r="C9" s="331"/>
      <c r="D9" s="331"/>
      <c r="E9" s="331"/>
    </row>
    <row r="10" spans="1:5" ht="50.25" customHeight="1">
      <c r="A10" s="330" t="s">
        <v>762</v>
      </c>
      <c r="B10" s="331"/>
      <c r="C10" s="331"/>
      <c r="D10" s="331"/>
      <c r="E10" s="331"/>
    </row>
    <row r="11" spans="1:5" ht="21.75" customHeight="1">
      <c r="A11" s="346"/>
      <c r="B11" s="347"/>
      <c r="C11" s="347"/>
      <c r="D11" s="347"/>
      <c r="E11" s="210" t="s">
        <v>682</v>
      </c>
    </row>
    <row r="12" spans="1:5" ht="15.75" customHeight="1">
      <c r="A12" s="343" t="s">
        <v>9</v>
      </c>
      <c r="B12" s="343" t="s">
        <v>10</v>
      </c>
      <c r="C12" s="343" t="s">
        <v>11</v>
      </c>
      <c r="D12" s="348" t="s">
        <v>478</v>
      </c>
      <c r="E12" s="349"/>
    </row>
    <row r="13" spans="1:5" ht="26.25" customHeight="1">
      <c r="A13" s="343"/>
      <c r="B13" s="343"/>
      <c r="C13" s="343"/>
      <c r="D13" s="159" t="s">
        <v>479</v>
      </c>
      <c r="E13" s="211" t="s">
        <v>708</v>
      </c>
    </row>
    <row r="14" spans="1:5" ht="24.75" customHeight="1">
      <c r="A14" s="128" t="s">
        <v>12</v>
      </c>
      <c r="B14" s="135" t="s">
        <v>82</v>
      </c>
      <c r="C14" s="30"/>
      <c r="D14" s="155">
        <f>D15+D23+D29+D33+D50+D58+D63+D68+D71+D76</f>
        <v>124259320.42</v>
      </c>
      <c r="E14" s="155">
        <f>E15+E23+E29+E33+E50+E58+E63+E68+E71+E76</f>
        <v>125120076.42</v>
      </c>
    </row>
    <row r="15" spans="1:5" s="203" customFormat="1" ht="17.25" customHeight="1">
      <c r="A15" s="128" t="s">
        <v>83</v>
      </c>
      <c r="B15" s="135" t="s">
        <v>84</v>
      </c>
      <c r="C15" s="134"/>
      <c r="D15" s="155">
        <f>D16+D20</f>
        <v>4695500</v>
      </c>
      <c r="E15" s="155">
        <f>E16+E20</f>
        <v>2438600</v>
      </c>
    </row>
    <row r="16" spans="1:5" ht="27.75" customHeight="1">
      <c r="A16" s="131" t="s">
        <v>86</v>
      </c>
      <c r="B16" s="196" t="s">
        <v>94</v>
      </c>
      <c r="C16" s="119"/>
      <c r="D16" s="152">
        <f>D17+D18+D19</f>
        <v>4600400</v>
      </c>
      <c r="E16" s="152">
        <f>E17+E18+E19</f>
        <v>2438600</v>
      </c>
    </row>
    <row r="17" spans="1:5" ht="39" customHeight="1">
      <c r="A17" s="31" t="s">
        <v>222</v>
      </c>
      <c r="B17" s="196" t="s">
        <v>95</v>
      </c>
      <c r="C17" s="198">
        <v>200</v>
      </c>
      <c r="D17" s="152">
        <v>1800000</v>
      </c>
      <c r="E17" s="212">
        <v>800000</v>
      </c>
    </row>
    <row r="18" spans="1:5" ht="39.75" customHeight="1">
      <c r="A18" s="31" t="s">
        <v>85</v>
      </c>
      <c r="B18" s="196" t="s">
        <v>95</v>
      </c>
      <c r="C18" s="198">
        <v>600</v>
      </c>
      <c r="D18" s="152">
        <v>2200000</v>
      </c>
      <c r="E18" s="212">
        <v>1200000</v>
      </c>
    </row>
    <row r="19" spans="1:5" ht="42" customHeight="1">
      <c r="A19" s="120" t="s">
        <v>271</v>
      </c>
      <c r="B19" s="196" t="s">
        <v>96</v>
      </c>
      <c r="C19" s="198">
        <v>200</v>
      </c>
      <c r="D19" s="152">
        <v>600400</v>
      </c>
      <c r="E19" s="212">
        <v>438600</v>
      </c>
    </row>
    <row r="20" spans="1:5" ht="24.75" customHeight="1">
      <c r="A20" s="31" t="s">
        <v>97</v>
      </c>
      <c r="B20" s="196" t="s">
        <v>98</v>
      </c>
      <c r="C20" s="198"/>
      <c r="D20" s="152">
        <f>D21+D22</f>
        <v>95100</v>
      </c>
      <c r="E20" s="152">
        <f>E21</f>
        <v>0</v>
      </c>
    </row>
    <row r="21" spans="1:5" ht="28.5" customHeight="1">
      <c r="A21" s="31" t="s">
        <v>224</v>
      </c>
      <c r="B21" s="196" t="s">
        <v>99</v>
      </c>
      <c r="C21" s="122">
        <v>200</v>
      </c>
      <c r="D21" s="152">
        <v>45100</v>
      </c>
      <c r="E21" s="212"/>
    </row>
    <row r="22" spans="1:5" ht="28.5" customHeight="1">
      <c r="A22" s="31" t="s">
        <v>898</v>
      </c>
      <c r="B22" s="239" t="s">
        <v>99</v>
      </c>
      <c r="C22" s="251">
        <v>300</v>
      </c>
      <c r="D22" s="152">
        <v>50000</v>
      </c>
      <c r="E22" s="212"/>
    </row>
    <row r="23" spans="1:5" ht="27" customHeight="1">
      <c r="A23" s="136" t="s">
        <v>101</v>
      </c>
      <c r="B23" s="129" t="s">
        <v>100</v>
      </c>
      <c r="C23" s="122"/>
      <c r="D23" s="155">
        <f t="shared" ref="D23:E23" si="0">D24</f>
        <v>644684.42000000004</v>
      </c>
      <c r="E23" s="155">
        <f t="shared" si="0"/>
        <v>644684.42000000004</v>
      </c>
    </row>
    <row r="24" spans="1:5" ht="25.5" customHeight="1">
      <c r="A24" s="31" t="s">
        <v>102</v>
      </c>
      <c r="B24" s="196" t="s">
        <v>103</v>
      </c>
      <c r="C24" s="122"/>
      <c r="D24" s="152">
        <f>SUM(D25:D28)</f>
        <v>644684.42000000004</v>
      </c>
      <c r="E24" s="152">
        <f>SUM(E25:E28)</f>
        <v>644684.42000000004</v>
      </c>
    </row>
    <row r="25" spans="1:5" ht="78.75" customHeight="1">
      <c r="A25" s="118" t="s">
        <v>225</v>
      </c>
      <c r="B25" s="196" t="s">
        <v>104</v>
      </c>
      <c r="C25" s="198">
        <v>200</v>
      </c>
      <c r="D25" s="152">
        <v>69428</v>
      </c>
      <c r="E25" s="212">
        <v>69428</v>
      </c>
    </row>
    <row r="26" spans="1:5" ht="43.5" customHeight="1">
      <c r="A26" s="352" t="s">
        <v>496</v>
      </c>
      <c r="B26" s="335" t="s">
        <v>105</v>
      </c>
      <c r="C26" s="337">
        <v>200</v>
      </c>
      <c r="D26" s="339">
        <v>24438</v>
      </c>
      <c r="E26" s="350">
        <v>24438</v>
      </c>
    </row>
    <row r="27" spans="1:5" ht="58.5" customHeight="1">
      <c r="A27" s="353"/>
      <c r="B27" s="336"/>
      <c r="C27" s="338"/>
      <c r="D27" s="340"/>
      <c r="E27" s="351"/>
    </row>
    <row r="28" spans="1:5" ht="63.75" customHeight="1">
      <c r="A28" s="120" t="s">
        <v>497</v>
      </c>
      <c r="B28" s="196" t="s">
        <v>106</v>
      </c>
      <c r="C28" s="198">
        <v>300</v>
      </c>
      <c r="D28" s="152">
        <v>550818.42000000004</v>
      </c>
      <c r="E28" s="212">
        <v>550818.42000000004</v>
      </c>
    </row>
    <row r="29" spans="1:5" ht="21" customHeight="1">
      <c r="A29" s="133" t="s">
        <v>201</v>
      </c>
      <c r="B29" s="129" t="s">
        <v>204</v>
      </c>
      <c r="C29" s="137"/>
      <c r="D29" s="155">
        <f t="shared" ref="D29:E29" si="1">D30</f>
        <v>476400</v>
      </c>
      <c r="E29" s="155">
        <f t="shared" si="1"/>
        <v>476400</v>
      </c>
    </row>
    <row r="30" spans="1:5" ht="27" customHeight="1">
      <c r="A30" s="31" t="s">
        <v>202</v>
      </c>
      <c r="B30" s="196" t="s">
        <v>205</v>
      </c>
      <c r="C30" s="198"/>
      <c r="D30" s="152">
        <f t="shared" ref="D30:E30" si="2">D31+D32</f>
        <v>476400</v>
      </c>
      <c r="E30" s="152">
        <f t="shared" si="2"/>
        <v>476400</v>
      </c>
    </row>
    <row r="31" spans="1:5" ht="52.5" customHeight="1">
      <c r="A31" s="31" t="s">
        <v>226</v>
      </c>
      <c r="B31" s="196" t="s">
        <v>206</v>
      </c>
      <c r="C31" s="198">
        <v>200</v>
      </c>
      <c r="D31" s="152">
        <v>436400</v>
      </c>
      <c r="E31" s="212">
        <v>436400</v>
      </c>
    </row>
    <row r="32" spans="1:5" ht="52.5" customHeight="1">
      <c r="A32" s="31" t="s">
        <v>203</v>
      </c>
      <c r="B32" s="196" t="s">
        <v>206</v>
      </c>
      <c r="C32" s="198">
        <v>600</v>
      </c>
      <c r="D32" s="152">
        <v>40000</v>
      </c>
      <c r="E32" s="212">
        <v>40000</v>
      </c>
    </row>
    <row r="33" spans="1:5" ht="20.25" customHeight="1">
      <c r="A33" s="133" t="s">
        <v>107</v>
      </c>
      <c r="B33" s="129" t="s">
        <v>108</v>
      </c>
      <c r="C33" s="198"/>
      <c r="D33" s="155">
        <f>D34+D40</f>
        <v>46973610</v>
      </c>
      <c r="E33" s="155">
        <f>E34+E40</f>
        <v>46973610</v>
      </c>
    </row>
    <row r="34" spans="1:5" ht="20.25" customHeight="1">
      <c r="A34" s="31" t="s">
        <v>109</v>
      </c>
      <c r="B34" s="196" t="s">
        <v>110</v>
      </c>
      <c r="C34" s="198"/>
      <c r="D34" s="152">
        <f>D35+D36+D37+D38+D39</f>
        <v>7894100</v>
      </c>
      <c r="E34" s="152">
        <f>E35+E36+E37+E38+E39</f>
        <v>7894100</v>
      </c>
    </row>
    <row r="35" spans="1:5" ht="63.75" customHeight="1">
      <c r="A35" s="31" t="s">
        <v>87</v>
      </c>
      <c r="B35" s="196" t="s">
        <v>111</v>
      </c>
      <c r="C35" s="198">
        <v>100</v>
      </c>
      <c r="D35" s="152">
        <v>1914000</v>
      </c>
      <c r="E35" s="212">
        <v>1914000</v>
      </c>
    </row>
    <row r="36" spans="1:5" ht="39.75" customHeight="1">
      <c r="A36" s="31" t="s">
        <v>227</v>
      </c>
      <c r="B36" s="195" t="s">
        <v>111</v>
      </c>
      <c r="C36" s="198">
        <v>200</v>
      </c>
      <c r="D36" s="152">
        <v>3460100</v>
      </c>
      <c r="E36" s="152">
        <v>3460100</v>
      </c>
    </row>
    <row r="37" spans="1:5" ht="26.25" customHeight="1">
      <c r="A37" s="31" t="s">
        <v>88</v>
      </c>
      <c r="B37" s="196" t="s">
        <v>111</v>
      </c>
      <c r="C37" s="198">
        <v>800</v>
      </c>
      <c r="D37" s="152">
        <v>27600</v>
      </c>
      <c r="E37" s="152">
        <v>27600</v>
      </c>
    </row>
    <row r="38" spans="1:5" ht="42.75" customHeight="1">
      <c r="A38" s="31" t="s">
        <v>228</v>
      </c>
      <c r="B38" s="196" t="s">
        <v>198</v>
      </c>
      <c r="C38" s="198">
        <v>200</v>
      </c>
      <c r="D38" s="152">
        <v>1511000</v>
      </c>
      <c r="E38" s="152">
        <v>1511000</v>
      </c>
    </row>
    <row r="39" spans="1:5" ht="27.75" customHeight="1">
      <c r="A39" s="31" t="s">
        <v>229</v>
      </c>
      <c r="B39" s="196" t="s">
        <v>207</v>
      </c>
      <c r="C39" s="198">
        <v>200</v>
      </c>
      <c r="D39" s="152">
        <v>981400</v>
      </c>
      <c r="E39" s="152">
        <v>981400</v>
      </c>
    </row>
    <row r="40" spans="1:5" ht="20.25" customHeight="1">
      <c r="A40" s="31" t="s">
        <v>112</v>
      </c>
      <c r="B40" s="196" t="s">
        <v>113</v>
      </c>
      <c r="C40" s="198"/>
      <c r="D40" s="152">
        <f>D41+D42+D43+D44+D45+D46+D47+D48+D49</f>
        <v>39079510</v>
      </c>
      <c r="E40" s="152">
        <f>E41+E42+E43+E44+E45+E46+E47+E48+E49</f>
        <v>39079510</v>
      </c>
    </row>
    <row r="41" spans="1:5" ht="67.5" customHeight="1">
      <c r="A41" s="31" t="s">
        <v>89</v>
      </c>
      <c r="B41" s="195" t="s">
        <v>114</v>
      </c>
      <c r="C41" s="197">
        <v>100</v>
      </c>
      <c r="D41" s="152">
        <v>908000</v>
      </c>
      <c r="E41" s="212">
        <v>908000</v>
      </c>
    </row>
    <row r="42" spans="1:5" ht="54" customHeight="1">
      <c r="A42" s="131" t="s">
        <v>230</v>
      </c>
      <c r="B42" s="195" t="s">
        <v>114</v>
      </c>
      <c r="C42" s="198">
        <v>200</v>
      </c>
      <c r="D42" s="152">
        <v>9948500</v>
      </c>
      <c r="E42" s="212">
        <v>9948500</v>
      </c>
    </row>
    <row r="43" spans="1:5" ht="57" customHeight="1">
      <c r="A43" s="131" t="s">
        <v>90</v>
      </c>
      <c r="B43" s="195" t="s">
        <v>114</v>
      </c>
      <c r="C43" s="198">
        <v>600</v>
      </c>
      <c r="D43" s="152">
        <v>18493010</v>
      </c>
      <c r="E43" s="212">
        <v>18493010</v>
      </c>
    </row>
    <row r="44" spans="1:5" ht="41.25" customHeight="1">
      <c r="A44" s="131" t="s">
        <v>91</v>
      </c>
      <c r="B44" s="195" t="s">
        <v>114</v>
      </c>
      <c r="C44" s="198">
        <v>800</v>
      </c>
      <c r="D44" s="152">
        <v>121300</v>
      </c>
      <c r="E44" s="212">
        <v>121300</v>
      </c>
    </row>
    <row r="45" spans="1:5" ht="54.75" customHeight="1">
      <c r="A45" s="31" t="s">
        <v>92</v>
      </c>
      <c r="B45" s="196" t="s">
        <v>115</v>
      </c>
      <c r="C45" s="198">
        <v>100</v>
      </c>
      <c r="D45" s="152">
        <v>6826400</v>
      </c>
      <c r="E45" s="212">
        <v>6826400</v>
      </c>
    </row>
    <row r="46" spans="1:5" ht="26.25" customHeight="1">
      <c r="A46" s="131" t="s">
        <v>231</v>
      </c>
      <c r="B46" s="196" t="s">
        <v>115</v>
      </c>
      <c r="C46" s="198">
        <v>200</v>
      </c>
      <c r="D46" s="152">
        <v>1385800</v>
      </c>
      <c r="E46" s="212">
        <v>1385800</v>
      </c>
    </row>
    <row r="47" spans="1:5" ht="27.75" customHeight="1">
      <c r="A47" s="131" t="s">
        <v>93</v>
      </c>
      <c r="B47" s="196" t="s">
        <v>115</v>
      </c>
      <c r="C47" s="198">
        <v>800</v>
      </c>
      <c r="D47" s="152">
        <v>1900</v>
      </c>
      <c r="E47" s="212">
        <v>1900</v>
      </c>
    </row>
    <row r="48" spans="1:5" ht="43.5" customHeight="1">
      <c r="A48" s="31" t="s">
        <v>228</v>
      </c>
      <c r="B48" s="196" t="s">
        <v>116</v>
      </c>
      <c r="C48" s="198">
        <v>200</v>
      </c>
      <c r="D48" s="152">
        <v>886200</v>
      </c>
      <c r="E48" s="212">
        <v>886200</v>
      </c>
    </row>
    <row r="49" spans="1:5" ht="30" customHeight="1">
      <c r="A49" s="31" t="s">
        <v>229</v>
      </c>
      <c r="B49" s="196" t="s">
        <v>208</v>
      </c>
      <c r="C49" s="198">
        <v>200</v>
      </c>
      <c r="D49" s="152">
        <v>508400</v>
      </c>
      <c r="E49" s="212">
        <v>508400</v>
      </c>
    </row>
    <row r="50" spans="1:5" ht="29.25" customHeight="1">
      <c r="A50" s="138" t="s">
        <v>117</v>
      </c>
      <c r="B50" s="139" t="s">
        <v>119</v>
      </c>
      <c r="C50" s="198"/>
      <c r="D50" s="155">
        <f t="shared" ref="D50:E50" si="3">D51+D54</f>
        <v>66502636</v>
      </c>
      <c r="E50" s="155">
        <f t="shared" si="3"/>
        <v>69620292</v>
      </c>
    </row>
    <row r="51" spans="1:5" ht="19.5" customHeight="1">
      <c r="A51" s="31" t="s">
        <v>109</v>
      </c>
      <c r="B51" s="196" t="s">
        <v>118</v>
      </c>
      <c r="C51" s="198"/>
      <c r="D51" s="152">
        <f t="shared" ref="D51:E51" si="4">D52+D53</f>
        <v>8046475</v>
      </c>
      <c r="E51" s="152">
        <f t="shared" si="4"/>
        <v>8424057</v>
      </c>
    </row>
    <row r="52" spans="1:5" ht="142.5" customHeight="1">
      <c r="A52" s="31" t="s">
        <v>120</v>
      </c>
      <c r="B52" s="196" t="s">
        <v>121</v>
      </c>
      <c r="C52" s="198">
        <v>100</v>
      </c>
      <c r="D52" s="152">
        <v>8023210</v>
      </c>
      <c r="E52" s="212">
        <v>8400792</v>
      </c>
    </row>
    <row r="53" spans="1:5" ht="118.5" customHeight="1">
      <c r="A53" s="31" t="s">
        <v>499</v>
      </c>
      <c r="B53" s="196" t="s">
        <v>121</v>
      </c>
      <c r="C53" s="198">
        <v>200</v>
      </c>
      <c r="D53" s="152">
        <v>23265</v>
      </c>
      <c r="E53" s="212">
        <v>23265</v>
      </c>
    </row>
    <row r="54" spans="1:5" ht="18.75" customHeight="1">
      <c r="A54" s="31" t="s">
        <v>122</v>
      </c>
      <c r="B54" s="196" t="s">
        <v>123</v>
      </c>
      <c r="C54" s="197"/>
      <c r="D54" s="152">
        <f t="shared" ref="D54:E54" si="5">D55+D56+D57</f>
        <v>58456161</v>
      </c>
      <c r="E54" s="152">
        <f t="shared" si="5"/>
        <v>61196235</v>
      </c>
    </row>
    <row r="55" spans="1:5" ht="145.5" customHeight="1">
      <c r="A55" s="31" t="s">
        <v>498</v>
      </c>
      <c r="B55" s="196" t="s">
        <v>126</v>
      </c>
      <c r="C55" s="198">
        <v>100</v>
      </c>
      <c r="D55" s="152">
        <v>15733649</v>
      </c>
      <c r="E55" s="212">
        <v>16491404</v>
      </c>
    </row>
    <row r="56" spans="1:5" ht="115.5" customHeight="1">
      <c r="A56" s="31" t="s">
        <v>232</v>
      </c>
      <c r="B56" s="196" t="s">
        <v>126</v>
      </c>
      <c r="C56" s="198">
        <v>200</v>
      </c>
      <c r="D56" s="152">
        <v>156730</v>
      </c>
      <c r="E56" s="212">
        <v>156730</v>
      </c>
    </row>
    <row r="57" spans="1:5" ht="117.75" customHeight="1">
      <c r="A57" s="131" t="s">
        <v>124</v>
      </c>
      <c r="B57" s="196" t="s">
        <v>126</v>
      </c>
      <c r="C57" s="198">
        <v>600</v>
      </c>
      <c r="D57" s="152">
        <v>42565782</v>
      </c>
      <c r="E57" s="212">
        <v>44548101</v>
      </c>
    </row>
    <row r="58" spans="1:5" ht="26.25" customHeight="1">
      <c r="A58" s="136" t="s">
        <v>125</v>
      </c>
      <c r="B58" s="129" t="s">
        <v>127</v>
      </c>
      <c r="C58" s="198"/>
      <c r="D58" s="155">
        <f t="shared" ref="D58:E58" si="6">D59</f>
        <v>3758900</v>
      </c>
      <c r="E58" s="155">
        <f t="shared" si="6"/>
        <v>3758900</v>
      </c>
    </row>
    <row r="59" spans="1:5" ht="18.75" customHeight="1">
      <c r="A59" s="31" t="s">
        <v>128</v>
      </c>
      <c r="B59" s="196" t="s">
        <v>129</v>
      </c>
      <c r="C59" s="198"/>
      <c r="D59" s="156">
        <f>D60+D61+D62</f>
        <v>3758900</v>
      </c>
      <c r="E59" s="156">
        <f>E60+E61+E62</f>
        <v>3758900</v>
      </c>
    </row>
    <row r="60" spans="1:5" ht="67.5" customHeight="1">
      <c r="A60" s="31" t="s">
        <v>130</v>
      </c>
      <c r="B60" s="196" t="s">
        <v>131</v>
      </c>
      <c r="C60" s="198">
        <v>100</v>
      </c>
      <c r="D60" s="152">
        <v>3123300</v>
      </c>
      <c r="E60" s="212">
        <v>3123300</v>
      </c>
    </row>
    <row r="61" spans="1:5" ht="43.5" customHeight="1">
      <c r="A61" s="31" t="s">
        <v>233</v>
      </c>
      <c r="B61" s="196" t="s">
        <v>131</v>
      </c>
      <c r="C61" s="198">
        <v>200</v>
      </c>
      <c r="D61" s="152">
        <v>564400</v>
      </c>
      <c r="E61" s="212">
        <v>564400</v>
      </c>
    </row>
    <row r="62" spans="1:5" ht="28.5" customHeight="1">
      <c r="A62" s="31" t="s">
        <v>132</v>
      </c>
      <c r="B62" s="196" t="s">
        <v>131</v>
      </c>
      <c r="C62" s="198">
        <v>800</v>
      </c>
      <c r="D62" s="152">
        <v>71200</v>
      </c>
      <c r="E62" s="212">
        <v>71200</v>
      </c>
    </row>
    <row r="63" spans="1:5" ht="20.25" customHeight="1">
      <c r="A63" s="136" t="s">
        <v>133</v>
      </c>
      <c r="B63" s="129" t="s">
        <v>134</v>
      </c>
      <c r="C63" s="198"/>
      <c r="D63" s="155">
        <f t="shared" ref="D63:E63" si="7">D64</f>
        <v>667590</v>
      </c>
      <c r="E63" s="155">
        <f t="shared" si="7"/>
        <v>667590</v>
      </c>
    </row>
    <row r="64" spans="1:5" ht="18.75" customHeight="1">
      <c r="A64" s="31" t="s">
        <v>135</v>
      </c>
      <c r="B64" s="196" t="s">
        <v>136</v>
      </c>
      <c r="C64" s="198"/>
      <c r="D64" s="152">
        <f>D65+D66+D67</f>
        <v>667590</v>
      </c>
      <c r="E64" s="152">
        <f>E65+E66+E67</f>
        <v>667590</v>
      </c>
    </row>
    <row r="65" spans="1:5" ht="53.25" customHeight="1">
      <c r="A65" s="31" t="s">
        <v>234</v>
      </c>
      <c r="B65" s="196" t="s">
        <v>137</v>
      </c>
      <c r="C65" s="198">
        <v>200</v>
      </c>
      <c r="D65" s="152">
        <v>23100</v>
      </c>
      <c r="E65" s="212">
        <v>23100</v>
      </c>
    </row>
    <row r="66" spans="1:5" ht="41.25" customHeight="1">
      <c r="A66" s="132" t="s">
        <v>260</v>
      </c>
      <c r="B66" s="196" t="s">
        <v>262</v>
      </c>
      <c r="C66" s="198">
        <v>200</v>
      </c>
      <c r="D66" s="152">
        <v>194040</v>
      </c>
      <c r="E66" s="212">
        <v>194040</v>
      </c>
    </row>
    <row r="67" spans="1:5" ht="52.5" customHeight="1">
      <c r="A67" s="132" t="s">
        <v>261</v>
      </c>
      <c r="B67" s="196" t="s">
        <v>262</v>
      </c>
      <c r="C67" s="198">
        <v>600</v>
      </c>
      <c r="D67" s="152">
        <v>450450</v>
      </c>
      <c r="E67" s="212">
        <v>450450</v>
      </c>
    </row>
    <row r="68" spans="1:5" ht="30" customHeight="1">
      <c r="A68" s="136" t="s">
        <v>138</v>
      </c>
      <c r="B68" s="129" t="s">
        <v>139</v>
      </c>
      <c r="C68" s="198"/>
      <c r="D68" s="155">
        <f t="shared" ref="D68:E68" si="8">D69</f>
        <v>190000</v>
      </c>
      <c r="E68" s="155">
        <f t="shared" si="8"/>
        <v>190000</v>
      </c>
    </row>
    <row r="69" spans="1:5" ht="19.5" customHeight="1">
      <c r="A69" s="31" t="s">
        <v>140</v>
      </c>
      <c r="B69" s="196" t="s">
        <v>141</v>
      </c>
      <c r="C69" s="198"/>
      <c r="D69" s="152">
        <f>D70</f>
        <v>190000</v>
      </c>
      <c r="E69" s="152">
        <f>E70</f>
        <v>190000</v>
      </c>
    </row>
    <row r="70" spans="1:5" ht="54.75" customHeight="1">
      <c r="A70" s="31" t="s">
        <v>235</v>
      </c>
      <c r="B70" s="196" t="s">
        <v>142</v>
      </c>
      <c r="C70" s="198">
        <v>200</v>
      </c>
      <c r="D70" s="152">
        <v>190000</v>
      </c>
      <c r="E70" s="212">
        <v>190000</v>
      </c>
    </row>
    <row r="71" spans="1:5" ht="27" customHeight="1">
      <c r="A71" s="133" t="s">
        <v>143</v>
      </c>
      <c r="B71" s="140" t="s">
        <v>144</v>
      </c>
      <c r="C71" s="199"/>
      <c r="D71" s="155">
        <f t="shared" ref="D71:E71" si="9">D72</f>
        <v>270000</v>
      </c>
      <c r="E71" s="155">
        <f t="shared" si="9"/>
        <v>270000</v>
      </c>
    </row>
    <row r="72" spans="1:5" ht="28.5" customHeight="1">
      <c r="A72" s="31" t="s">
        <v>97</v>
      </c>
      <c r="B72" s="121" t="s">
        <v>148</v>
      </c>
      <c r="C72" s="199"/>
      <c r="D72" s="152">
        <f t="shared" ref="D72:E72" si="10">D73+D74+D75</f>
        <v>270000</v>
      </c>
      <c r="E72" s="152">
        <f t="shared" si="10"/>
        <v>270000</v>
      </c>
    </row>
    <row r="73" spans="1:5" ht="54" customHeight="1">
      <c r="A73" s="31" t="s">
        <v>145</v>
      </c>
      <c r="B73" s="121" t="s">
        <v>149</v>
      </c>
      <c r="C73" s="198">
        <v>300</v>
      </c>
      <c r="D73" s="152">
        <v>24000</v>
      </c>
      <c r="E73" s="212">
        <v>24000</v>
      </c>
    </row>
    <row r="74" spans="1:5" ht="29.25" customHeight="1">
      <c r="A74" s="31" t="s">
        <v>146</v>
      </c>
      <c r="B74" s="196" t="s">
        <v>150</v>
      </c>
      <c r="C74" s="198">
        <v>300</v>
      </c>
      <c r="D74" s="152">
        <v>126000</v>
      </c>
      <c r="E74" s="212">
        <v>126000</v>
      </c>
    </row>
    <row r="75" spans="1:5" ht="27" customHeight="1">
      <c r="A75" s="31" t="s">
        <v>147</v>
      </c>
      <c r="B75" s="196" t="s">
        <v>151</v>
      </c>
      <c r="C75" s="198">
        <v>300</v>
      </c>
      <c r="D75" s="152">
        <v>120000</v>
      </c>
      <c r="E75" s="212">
        <v>120000</v>
      </c>
    </row>
    <row r="76" spans="1:5" ht="41.25" customHeight="1">
      <c r="A76" s="133" t="s">
        <v>329</v>
      </c>
      <c r="B76" s="129" t="s">
        <v>330</v>
      </c>
      <c r="C76" s="198"/>
      <c r="D76" s="155">
        <f t="shared" ref="D76:E76" si="11">D77</f>
        <v>80000</v>
      </c>
      <c r="E76" s="155">
        <f t="shared" si="11"/>
        <v>80000</v>
      </c>
    </row>
    <row r="77" spans="1:5" ht="26.25" customHeight="1">
      <c r="A77" s="31" t="s">
        <v>97</v>
      </c>
      <c r="B77" s="196" t="s">
        <v>331</v>
      </c>
      <c r="C77" s="198"/>
      <c r="D77" s="152">
        <f>D78+D79</f>
        <v>80000</v>
      </c>
      <c r="E77" s="152">
        <f>E78+E79</f>
        <v>80000</v>
      </c>
    </row>
    <row r="78" spans="1:5" ht="53.25" customHeight="1">
      <c r="A78" s="31" t="s">
        <v>741</v>
      </c>
      <c r="B78" s="239" t="s">
        <v>332</v>
      </c>
      <c r="C78" s="198">
        <v>200</v>
      </c>
      <c r="D78" s="152">
        <v>60000</v>
      </c>
      <c r="E78" s="212">
        <v>60000</v>
      </c>
    </row>
    <row r="79" spans="1:5" ht="53.25" customHeight="1">
      <c r="A79" s="31" t="s">
        <v>913</v>
      </c>
      <c r="B79" s="255" t="s">
        <v>333</v>
      </c>
      <c r="C79" s="256">
        <v>300</v>
      </c>
      <c r="D79" s="152">
        <v>20000</v>
      </c>
      <c r="E79" s="212">
        <v>20000</v>
      </c>
    </row>
    <row r="80" spans="1:5" ht="28.5" customHeight="1">
      <c r="A80" s="31" t="s">
        <v>209</v>
      </c>
      <c r="B80" s="129" t="s">
        <v>152</v>
      </c>
      <c r="C80" s="198"/>
      <c r="D80" s="155">
        <f>D81+D90</f>
        <v>8152500</v>
      </c>
      <c r="E80" s="155">
        <f>E81+E90</f>
        <v>8152500</v>
      </c>
    </row>
    <row r="81" spans="1:5" ht="22.5" customHeight="1">
      <c r="A81" s="141" t="s">
        <v>153</v>
      </c>
      <c r="B81" s="121" t="s">
        <v>154</v>
      </c>
      <c r="C81" s="198"/>
      <c r="D81" s="152">
        <f>D82+D87</f>
        <v>6654700</v>
      </c>
      <c r="E81" s="152">
        <f>E82+E87</f>
        <v>6654700</v>
      </c>
    </row>
    <row r="82" spans="1:5" ht="18" customHeight="1">
      <c r="A82" s="31" t="s">
        <v>157</v>
      </c>
      <c r="B82" s="121" t="s">
        <v>158</v>
      </c>
      <c r="C82" s="198"/>
      <c r="D82" s="152">
        <f>D83+D84+D85+D86</f>
        <v>4805100</v>
      </c>
      <c r="E82" s="152">
        <f>E83+E84+E85+E86</f>
        <v>4805100</v>
      </c>
    </row>
    <row r="83" spans="1:5" ht="67.5" customHeight="1">
      <c r="A83" s="31" t="s">
        <v>155</v>
      </c>
      <c r="B83" s="121" t="s">
        <v>159</v>
      </c>
      <c r="C83" s="198">
        <v>100</v>
      </c>
      <c r="D83" s="152">
        <v>2687500</v>
      </c>
      <c r="E83" s="212">
        <v>2688500</v>
      </c>
    </row>
    <row r="84" spans="1:5" ht="43.5" customHeight="1">
      <c r="A84" s="31" t="s">
        <v>236</v>
      </c>
      <c r="B84" s="121" t="s">
        <v>159</v>
      </c>
      <c r="C84" s="198">
        <v>200</v>
      </c>
      <c r="D84" s="152">
        <v>2077600</v>
      </c>
      <c r="E84" s="212">
        <v>2076600</v>
      </c>
    </row>
    <row r="85" spans="1:5" ht="27.75" customHeight="1">
      <c r="A85" s="31" t="s">
        <v>156</v>
      </c>
      <c r="B85" s="121" t="s">
        <v>159</v>
      </c>
      <c r="C85" s="198">
        <v>800</v>
      </c>
      <c r="D85" s="152">
        <v>25000</v>
      </c>
      <c r="E85" s="212">
        <v>25000</v>
      </c>
    </row>
    <row r="86" spans="1:5" ht="29.25" customHeight="1">
      <c r="A86" s="142" t="s">
        <v>237</v>
      </c>
      <c r="B86" s="196" t="s">
        <v>160</v>
      </c>
      <c r="C86" s="198">
        <v>200</v>
      </c>
      <c r="D86" s="152">
        <v>15000</v>
      </c>
      <c r="E86" s="212">
        <v>15000</v>
      </c>
    </row>
    <row r="87" spans="1:5" ht="29.25" customHeight="1">
      <c r="A87" s="31" t="s">
        <v>272</v>
      </c>
      <c r="B87" s="121" t="s">
        <v>273</v>
      </c>
      <c r="C87" s="198"/>
      <c r="D87" s="152">
        <f>D88+D89</f>
        <v>1849600</v>
      </c>
      <c r="E87" s="152">
        <f>E88+E89</f>
        <v>1849600</v>
      </c>
    </row>
    <row r="88" spans="1:5" ht="78.75" customHeight="1">
      <c r="A88" s="31" t="s">
        <v>489</v>
      </c>
      <c r="B88" s="121" t="s">
        <v>554</v>
      </c>
      <c r="C88" s="198">
        <v>100</v>
      </c>
      <c r="D88" s="152">
        <v>1451900</v>
      </c>
      <c r="E88" s="212">
        <v>1453100</v>
      </c>
    </row>
    <row r="89" spans="1:5" ht="55.5" customHeight="1">
      <c r="A89" s="31" t="s">
        <v>490</v>
      </c>
      <c r="B89" s="121" t="s">
        <v>554</v>
      </c>
      <c r="C89" s="198">
        <v>200</v>
      </c>
      <c r="D89" s="152">
        <v>397700</v>
      </c>
      <c r="E89" s="212">
        <v>396500</v>
      </c>
    </row>
    <row r="90" spans="1:5" ht="25.5" customHeight="1">
      <c r="A90" s="136" t="s">
        <v>169</v>
      </c>
      <c r="B90" s="140" t="s">
        <v>170</v>
      </c>
      <c r="C90" s="198"/>
      <c r="D90" s="155">
        <f t="shared" ref="D90:E90" si="12">D91</f>
        <v>1497800</v>
      </c>
      <c r="E90" s="155">
        <f t="shared" si="12"/>
        <v>1497800</v>
      </c>
    </row>
    <row r="91" spans="1:5" ht="19.5" customHeight="1">
      <c r="A91" s="31" t="s">
        <v>128</v>
      </c>
      <c r="B91" s="121" t="s">
        <v>171</v>
      </c>
      <c r="C91" s="198"/>
      <c r="D91" s="152">
        <f>D92+D93+D94</f>
        <v>1497800</v>
      </c>
      <c r="E91" s="152">
        <f>E92+E93+E94</f>
        <v>1497800</v>
      </c>
    </row>
    <row r="92" spans="1:5" ht="66" customHeight="1">
      <c r="A92" s="31" t="s">
        <v>172</v>
      </c>
      <c r="B92" s="121" t="s">
        <v>174</v>
      </c>
      <c r="C92" s="198">
        <v>100</v>
      </c>
      <c r="D92" s="152">
        <v>1420200</v>
      </c>
      <c r="E92" s="212">
        <v>1420200</v>
      </c>
    </row>
    <row r="93" spans="1:5" ht="54" customHeight="1">
      <c r="A93" s="31" t="s">
        <v>239</v>
      </c>
      <c r="B93" s="121" t="s">
        <v>174</v>
      </c>
      <c r="C93" s="198">
        <v>200</v>
      </c>
      <c r="D93" s="152">
        <v>77200</v>
      </c>
      <c r="E93" s="212">
        <v>77200</v>
      </c>
    </row>
    <row r="94" spans="1:5" ht="43.5" customHeight="1">
      <c r="A94" s="31" t="s">
        <v>173</v>
      </c>
      <c r="B94" s="121" t="s">
        <v>174</v>
      </c>
      <c r="C94" s="198">
        <v>800</v>
      </c>
      <c r="D94" s="152">
        <v>400</v>
      </c>
      <c r="E94" s="212">
        <v>400</v>
      </c>
    </row>
    <row r="95" spans="1:5" ht="29.25" customHeight="1">
      <c r="A95" s="133" t="s">
        <v>13</v>
      </c>
      <c r="B95" s="129" t="s">
        <v>175</v>
      </c>
      <c r="C95" s="198"/>
      <c r="D95" s="155">
        <f t="shared" ref="D95:E97" si="13">D96</f>
        <v>300000</v>
      </c>
      <c r="E95" s="155">
        <f t="shared" si="13"/>
        <v>330000</v>
      </c>
    </row>
    <row r="96" spans="1:5" ht="42" customHeight="1">
      <c r="A96" s="141" t="s">
        <v>764</v>
      </c>
      <c r="B96" s="121" t="s">
        <v>176</v>
      </c>
      <c r="C96" s="143"/>
      <c r="D96" s="152">
        <f t="shared" si="13"/>
        <v>300000</v>
      </c>
      <c r="E96" s="152">
        <f t="shared" si="13"/>
        <v>330000</v>
      </c>
    </row>
    <row r="97" spans="1:5" ht="39" customHeight="1">
      <c r="A97" s="31" t="s">
        <v>177</v>
      </c>
      <c r="B97" s="121" t="s">
        <v>178</v>
      </c>
      <c r="C97" s="143"/>
      <c r="D97" s="152">
        <f t="shared" si="13"/>
        <v>300000</v>
      </c>
      <c r="E97" s="152">
        <f t="shared" si="13"/>
        <v>330000</v>
      </c>
    </row>
    <row r="98" spans="1:5" ht="41.25" customHeight="1">
      <c r="A98" s="31" t="s">
        <v>810</v>
      </c>
      <c r="B98" s="121" t="s">
        <v>179</v>
      </c>
      <c r="C98" s="198">
        <v>200</v>
      </c>
      <c r="D98" s="152">
        <v>300000</v>
      </c>
      <c r="E98" s="212">
        <v>330000</v>
      </c>
    </row>
    <row r="99" spans="1:5" ht="28.5" customHeight="1">
      <c r="A99" s="133" t="s">
        <v>798</v>
      </c>
      <c r="B99" s="129" t="s">
        <v>799</v>
      </c>
      <c r="C99" s="198"/>
      <c r="D99" s="155">
        <f>D100+D103</f>
        <v>3300371</v>
      </c>
      <c r="E99" s="155">
        <f>E100+E103</f>
        <v>2226914</v>
      </c>
    </row>
    <row r="100" spans="1:5" ht="27.75" customHeight="1">
      <c r="A100" s="141" t="s">
        <v>800</v>
      </c>
      <c r="B100" s="196" t="s">
        <v>801</v>
      </c>
      <c r="C100" s="122"/>
      <c r="D100" s="152">
        <f t="shared" ref="D100:E100" si="14">D101</f>
        <v>80000</v>
      </c>
      <c r="E100" s="152">
        <f t="shared" si="14"/>
        <v>80000</v>
      </c>
    </row>
    <row r="101" spans="1:5" ht="27.75" customHeight="1">
      <c r="A101" s="31" t="s">
        <v>802</v>
      </c>
      <c r="B101" s="196" t="s">
        <v>803</v>
      </c>
      <c r="C101" s="122"/>
      <c r="D101" s="152">
        <f>D102</f>
        <v>80000</v>
      </c>
      <c r="E101" s="152">
        <f>E102</f>
        <v>80000</v>
      </c>
    </row>
    <row r="102" spans="1:5" ht="54.75" customHeight="1">
      <c r="A102" s="31" t="s">
        <v>807</v>
      </c>
      <c r="B102" s="196" t="s">
        <v>797</v>
      </c>
      <c r="C102" s="122">
        <v>200</v>
      </c>
      <c r="D102" s="152">
        <v>80000</v>
      </c>
      <c r="E102" s="212">
        <v>80000</v>
      </c>
    </row>
    <row r="103" spans="1:5" ht="26.25" customHeight="1">
      <c r="A103" s="31" t="s">
        <v>808</v>
      </c>
      <c r="B103" s="196" t="s">
        <v>804</v>
      </c>
      <c r="C103" s="122"/>
      <c r="D103" s="152">
        <f>D104</f>
        <v>3220371</v>
      </c>
      <c r="E103" s="152">
        <f>E104</f>
        <v>2146914</v>
      </c>
    </row>
    <row r="104" spans="1:5" ht="41.25" customHeight="1">
      <c r="A104" s="204" t="s">
        <v>805</v>
      </c>
      <c r="B104" s="196" t="s">
        <v>806</v>
      </c>
      <c r="C104" s="122"/>
      <c r="D104" s="152">
        <f>D105</f>
        <v>3220371</v>
      </c>
      <c r="E104" s="152">
        <f>E105</f>
        <v>2146914</v>
      </c>
    </row>
    <row r="105" spans="1:5" ht="41.25" customHeight="1">
      <c r="A105" s="120" t="s">
        <v>809</v>
      </c>
      <c r="B105" s="151" t="s">
        <v>897</v>
      </c>
      <c r="C105" s="122">
        <v>400</v>
      </c>
      <c r="D105" s="152">
        <v>3220371</v>
      </c>
      <c r="E105" s="212">
        <v>2146914</v>
      </c>
    </row>
    <row r="106" spans="1:5" ht="42" customHeight="1">
      <c r="A106" s="31" t="s">
        <v>210</v>
      </c>
      <c r="B106" s="129" t="s">
        <v>506</v>
      </c>
      <c r="C106" s="198"/>
      <c r="D106" s="155">
        <f>D110+D114+D118+D122+D107+D126+D129</f>
        <v>8091600</v>
      </c>
      <c r="E106" s="155">
        <f>E110+E114+E118+E122+E107+E126+E129</f>
        <v>8071600</v>
      </c>
    </row>
    <row r="107" spans="1:5" ht="28.5" customHeight="1">
      <c r="A107" s="120" t="s">
        <v>758</v>
      </c>
      <c r="B107" s="196" t="s">
        <v>757</v>
      </c>
      <c r="C107" s="122"/>
      <c r="D107" s="152">
        <f>D108</f>
        <v>20000</v>
      </c>
      <c r="E107" s="155"/>
    </row>
    <row r="108" spans="1:5" ht="27.75" customHeight="1">
      <c r="A108" s="120" t="s">
        <v>759</v>
      </c>
      <c r="B108" s="196" t="s">
        <v>760</v>
      </c>
      <c r="C108" s="122"/>
      <c r="D108" s="152">
        <f>D109</f>
        <v>20000</v>
      </c>
      <c r="E108" s="155"/>
    </row>
    <row r="109" spans="1:5" ht="51" customHeight="1">
      <c r="A109" s="120" t="s">
        <v>766</v>
      </c>
      <c r="B109" s="196" t="s">
        <v>767</v>
      </c>
      <c r="C109" s="122">
        <v>300</v>
      </c>
      <c r="D109" s="152">
        <v>20000</v>
      </c>
      <c r="E109" s="155"/>
    </row>
    <row r="110" spans="1:5" ht="39" customHeight="1">
      <c r="A110" s="120" t="s">
        <v>294</v>
      </c>
      <c r="B110" s="196" t="s">
        <v>513</v>
      </c>
      <c r="C110" s="122"/>
      <c r="D110" s="152">
        <f t="shared" ref="D110:E110" si="15">D111</f>
        <v>1023100</v>
      </c>
      <c r="E110" s="152">
        <f t="shared" si="15"/>
        <v>1023100</v>
      </c>
    </row>
    <row r="111" spans="1:5" ht="18" customHeight="1">
      <c r="A111" s="120" t="s">
        <v>295</v>
      </c>
      <c r="B111" s="196" t="s">
        <v>514</v>
      </c>
      <c r="C111" s="122"/>
      <c r="D111" s="152">
        <f>D112+D113</f>
        <v>1023100</v>
      </c>
      <c r="E111" s="152">
        <f>E112+E113</f>
        <v>1023100</v>
      </c>
    </row>
    <row r="112" spans="1:5" ht="41.25" customHeight="1">
      <c r="A112" s="120" t="s">
        <v>298</v>
      </c>
      <c r="B112" s="196" t="s">
        <v>515</v>
      </c>
      <c r="C112" s="122">
        <v>200</v>
      </c>
      <c r="D112" s="152">
        <v>879900</v>
      </c>
      <c r="E112" s="212">
        <v>879900</v>
      </c>
    </row>
    <row r="113" spans="1:5" ht="26.25" customHeight="1">
      <c r="A113" s="120" t="s">
        <v>297</v>
      </c>
      <c r="B113" s="196" t="s">
        <v>516</v>
      </c>
      <c r="C113" s="122">
        <v>200</v>
      </c>
      <c r="D113" s="152">
        <v>143200</v>
      </c>
      <c r="E113" s="212">
        <v>143200</v>
      </c>
    </row>
    <row r="114" spans="1:5" ht="26.25" customHeight="1">
      <c r="A114" s="120" t="s">
        <v>288</v>
      </c>
      <c r="B114" s="196" t="s">
        <v>517</v>
      </c>
      <c r="C114" s="122"/>
      <c r="D114" s="152">
        <f t="shared" ref="D114:E114" si="16">D115</f>
        <v>887900</v>
      </c>
      <c r="E114" s="152">
        <f t="shared" si="16"/>
        <v>887900</v>
      </c>
    </row>
    <row r="115" spans="1:5" ht="27.75" customHeight="1">
      <c r="A115" s="31" t="s">
        <v>311</v>
      </c>
      <c r="B115" s="196" t="s">
        <v>518</v>
      </c>
      <c r="C115" s="122"/>
      <c r="D115" s="152">
        <f>D116+D117</f>
        <v>887900</v>
      </c>
      <c r="E115" s="152">
        <f>E116+E117</f>
        <v>887900</v>
      </c>
    </row>
    <row r="116" spans="1:5" ht="38.25" customHeight="1">
      <c r="A116" s="120" t="s">
        <v>485</v>
      </c>
      <c r="B116" s="196" t="s">
        <v>519</v>
      </c>
      <c r="C116" s="198">
        <v>200</v>
      </c>
      <c r="D116" s="152">
        <v>529100</v>
      </c>
      <c r="E116" s="212">
        <v>529100</v>
      </c>
    </row>
    <row r="117" spans="1:5" ht="27.75" customHeight="1">
      <c r="A117" s="120" t="s">
        <v>486</v>
      </c>
      <c r="B117" s="196" t="s">
        <v>520</v>
      </c>
      <c r="C117" s="122">
        <v>200</v>
      </c>
      <c r="D117" s="152">
        <v>358800</v>
      </c>
      <c r="E117" s="212">
        <v>358800</v>
      </c>
    </row>
    <row r="118" spans="1:5" ht="24" customHeight="1">
      <c r="A118" s="120" t="s">
        <v>290</v>
      </c>
      <c r="B118" s="196" t="s">
        <v>521</v>
      </c>
      <c r="C118" s="122"/>
      <c r="D118" s="152">
        <f t="shared" ref="D118:E118" si="17">D119</f>
        <v>5500000</v>
      </c>
      <c r="E118" s="152">
        <f t="shared" si="17"/>
        <v>5500000</v>
      </c>
    </row>
    <row r="119" spans="1:5" ht="26.25" customHeight="1">
      <c r="A119" s="31" t="s">
        <v>312</v>
      </c>
      <c r="B119" s="196" t="s">
        <v>522</v>
      </c>
      <c r="C119" s="122"/>
      <c r="D119" s="152">
        <f>D120+D121</f>
        <v>5500000</v>
      </c>
      <c r="E119" s="152">
        <f>E120+E121</f>
        <v>5500000</v>
      </c>
    </row>
    <row r="120" spans="1:5" ht="52.5" customHeight="1">
      <c r="A120" s="120" t="s">
        <v>291</v>
      </c>
      <c r="B120" s="196" t="s">
        <v>523</v>
      </c>
      <c r="C120" s="122">
        <v>800</v>
      </c>
      <c r="D120" s="152">
        <v>5000000</v>
      </c>
      <c r="E120" s="212">
        <v>5000000</v>
      </c>
    </row>
    <row r="121" spans="1:5" ht="37.5" customHeight="1">
      <c r="A121" s="120" t="s">
        <v>296</v>
      </c>
      <c r="B121" s="239" t="s">
        <v>524</v>
      </c>
      <c r="C121" s="122">
        <v>200</v>
      </c>
      <c r="D121" s="152">
        <v>500000</v>
      </c>
      <c r="E121" s="212">
        <v>500000</v>
      </c>
    </row>
    <row r="122" spans="1:5" ht="26.25" customHeight="1">
      <c r="A122" s="120" t="s">
        <v>292</v>
      </c>
      <c r="B122" s="196" t="s">
        <v>525</v>
      </c>
      <c r="C122" s="122"/>
      <c r="D122" s="152">
        <f t="shared" ref="D122:E122" si="18">D123</f>
        <v>200000</v>
      </c>
      <c r="E122" s="152">
        <f t="shared" si="18"/>
        <v>200000</v>
      </c>
    </row>
    <row r="123" spans="1:5" ht="29.25" customHeight="1">
      <c r="A123" s="120" t="s">
        <v>293</v>
      </c>
      <c r="B123" s="196" t="s">
        <v>526</v>
      </c>
      <c r="C123" s="122"/>
      <c r="D123" s="152">
        <f>D124+D125</f>
        <v>200000</v>
      </c>
      <c r="E123" s="152">
        <f>E124+E125</f>
        <v>200000</v>
      </c>
    </row>
    <row r="124" spans="1:5" ht="38.25" customHeight="1">
      <c r="A124" s="120" t="s">
        <v>487</v>
      </c>
      <c r="B124" s="196" t="s">
        <v>527</v>
      </c>
      <c r="C124" s="122">
        <v>200</v>
      </c>
      <c r="D124" s="152">
        <v>150000</v>
      </c>
      <c r="E124" s="212">
        <v>150000</v>
      </c>
    </row>
    <row r="125" spans="1:5" ht="42.75" customHeight="1">
      <c r="A125" s="120" t="s">
        <v>488</v>
      </c>
      <c r="B125" s="196" t="s">
        <v>528</v>
      </c>
      <c r="C125" s="122">
        <v>200</v>
      </c>
      <c r="D125" s="152">
        <v>50000</v>
      </c>
      <c r="E125" s="212">
        <v>50000</v>
      </c>
    </row>
    <row r="126" spans="1:5" ht="29.25" customHeight="1">
      <c r="A126" s="120" t="s">
        <v>662</v>
      </c>
      <c r="B126" s="196" t="s">
        <v>529</v>
      </c>
      <c r="C126" s="122"/>
      <c r="D126" s="152">
        <f t="shared" ref="D126:D127" si="19">D127</f>
        <v>100000</v>
      </c>
      <c r="E126" s="212">
        <f>E127</f>
        <v>100000</v>
      </c>
    </row>
    <row r="127" spans="1:5" ht="18" customHeight="1">
      <c r="A127" s="120" t="s">
        <v>328</v>
      </c>
      <c r="B127" s="196" t="s">
        <v>530</v>
      </c>
      <c r="C127" s="122"/>
      <c r="D127" s="152">
        <f t="shared" si="19"/>
        <v>100000</v>
      </c>
      <c r="E127" s="212">
        <f>E128</f>
        <v>100000</v>
      </c>
    </row>
    <row r="128" spans="1:5" ht="41.25" customHeight="1">
      <c r="A128" s="120" t="s">
        <v>334</v>
      </c>
      <c r="B128" s="196" t="s">
        <v>531</v>
      </c>
      <c r="C128" s="122">
        <v>200</v>
      </c>
      <c r="D128" s="152">
        <v>100000</v>
      </c>
      <c r="E128" s="212">
        <v>100000</v>
      </c>
    </row>
    <row r="129" spans="1:5" ht="69" customHeight="1">
      <c r="A129" s="120" t="s">
        <v>907</v>
      </c>
      <c r="B129" s="252" t="s">
        <v>904</v>
      </c>
      <c r="C129" s="122"/>
      <c r="D129" s="152">
        <f t="shared" ref="D129:E129" si="20">D130</f>
        <v>360600</v>
      </c>
      <c r="E129" s="152">
        <f t="shared" si="20"/>
        <v>360600</v>
      </c>
    </row>
    <row r="130" spans="1:5" ht="32.25" customHeight="1">
      <c r="A130" s="31" t="s">
        <v>908</v>
      </c>
      <c r="B130" s="252" t="s">
        <v>905</v>
      </c>
      <c r="C130" s="122"/>
      <c r="D130" s="152">
        <f>D131</f>
        <v>360600</v>
      </c>
      <c r="E130" s="152">
        <f>E131</f>
        <v>360600</v>
      </c>
    </row>
    <row r="131" spans="1:5" ht="27.75" customHeight="1">
      <c r="A131" s="31" t="s">
        <v>338</v>
      </c>
      <c r="B131" s="252" t="s">
        <v>910</v>
      </c>
      <c r="C131" s="122">
        <v>200</v>
      </c>
      <c r="D131" s="152">
        <v>360600</v>
      </c>
      <c r="E131" s="212">
        <v>360600</v>
      </c>
    </row>
    <row r="132" spans="1:5" ht="27.75" customHeight="1">
      <c r="A132" s="133" t="s">
        <v>541</v>
      </c>
      <c r="B132" s="129" t="s">
        <v>534</v>
      </c>
      <c r="C132" s="198"/>
      <c r="D132" s="155">
        <f t="shared" ref="D132:E132" si="21">D133+D137</f>
        <v>1330000</v>
      </c>
      <c r="E132" s="155">
        <f t="shared" si="21"/>
        <v>0</v>
      </c>
    </row>
    <row r="133" spans="1:5" ht="27" customHeight="1">
      <c r="A133" s="31" t="s">
        <v>542</v>
      </c>
      <c r="B133" s="121" t="s">
        <v>535</v>
      </c>
      <c r="C133" s="198"/>
      <c r="D133" s="152">
        <f t="shared" ref="D133:E133" si="22">D134</f>
        <v>830000</v>
      </c>
      <c r="E133" s="152">
        <f t="shared" si="22"/>
        <v>0</v>
      </c>
    </row>
    <row r="134" spans="1:5" ht="42" customHeight="1">
      <c r="A134" s="31" t="s">
        <v>183</v>
      </c>
      <c r="B134" s="121" t="s">
        <v>536</v>
      </c>
      <c r="C134" s="198"/>
      <c r="D134" s="152">
        <f t="shared" ref="D134:E134" si="23">D135+D136</f>
        <v>830000</v>
      </c>
      <c r="E134" s="152">
        <f t="shared" si="23"/>
        <v>0</v>
      </c>
    </row>
    <row r="135" spans="1:5" ht="52.5" customHeight="1">
      <c r="A135" s="31" t="s">
        <v>543</v>
      </c>
      <c r="B135" s="121" t="s">
        <v>537</v>
      </c>
      <c r="C135" s="198">
        <v>200</v>
      </c>
      <c r="D135" s="152">
        <v>630000</v>
      </c>
      <c r="E135" s="152"/>
    </row>
    <row r="136" spans="1:5" ht="53.25" customHeight="1">
      <c r="A136" s="144" t="s">
        <v>545</v>
      </c>
      <c r="B136" s="196" t="s">
        <v>544</v>
      </c>
      <c r="C136" s="198">
        <v>200</v>
      </c>
      <c r="D136" s="152">
        <v>200000</v>
      </c>
      <c r="E136" s="212"/>
    </row>
    <row r="137" spans="1:5" ht="28.5" customHeight="1">
      <c r="A137" s="120" t="s">
        <v>184</v>
      </c>
      <c r="B137" s="121" t="s">
        <v>538</v>
      </c>
      <c r="C137" s="198"/>
      <c r="D137" s="152">
        <f t="shared" ref="D137:E137" si="24">D138</f>
        <v>500000</v>
      </c>
      <c r="E137" s="152">
        <f t="shared" si="24"/>
        <v>0</v>
      </c>
    </row>
    <row r="138" spans="1:5" ht="29.25" customHeight="1">
      <c r="A138" s="31" t="s">
        <v>185</v>
      </c>
      <c r="B138" s="121" t="s">
        <v>539</v>
      </c>
      <c r="C138" s="198"/>
      <c r="D138" s="152">
        <f t="shared" ref="D138:E138" si="25">D139+D140</f>
        <v>500000</v>
      </c>
      <c r="E138" s="152">
        <f t="shared" si="25"/>
        <v>0</v>
      </c>
    </row>
    <row r="139" spans="1:5" ht="41.25" customHeight="1">
      <c r="A139" s="31" t="s">
        <v>659</v>
      </c>
      <c r="B139" s="121" t="s">
        <v>660</v>
      </c>
      <c r="C139" s="198">
        <v>200</v>
      </c>
      <c r="D139" s="152">
        <v>40000</v>
      </c>
      <c r="E139" s="212"/>
    </row>
    <row r="140" spans="1:5" ht="41.25" customHeight="1">
      <c r="A140" s="120" t="s">
        <v>240</v>
      </c>
      <c r="B140" s="121" t="s">
        <v>540</v>
      </c>
      <c r="C140" s="198">
        <v>200</v>
      </c>
      <c r="D140" s="152">
        <v>460000</v>
      </c>
      <c r="E140" s="212"/>
    </row>
    <row r="141" spans="1:5" ht="39.75" customHeight="1">
      <c r="A141" s="145" t="s">
        <v>316</v>
      </c>
      <c r="B141" s="129" t="s">
        <v>546</v>
      </c>
      <c r="C141" s="199"/>
      <c r="D141" s="155">
        <f>D143+D146</f>
        <v>1561800</v>
      </c>
      <c r="E141" s="155">
        <f>E143+E146</f>
        <v>1380000</v>
      </c>
    </row>
    <row r="142" spans="1:5" ht="24" customHeight="1">
      <c r="A142" s="120" t="s">
        <v>491</v>
      </c>
      <c r="B142" s="121" t="s">
        <v>547</v>
      </c>
      <c r="C142" s="198"/>
      <c r="D142" s="152">
        <f t="shared" ref="D142:E142" si="26">D143</f>
        <v>938000</v>
      </c>
      <c r="E142" s="152">
        <f t="shared" si="26"/>
        <v>1380000</v>
      </c>
    </row>
    <row r="143" spans="1:5" ht="28.5" customHeight="1">
      <c r="A143" s="120" t="s">
        <v>492</v>
      </c>
      <c r="B143" s="121" t="s">
        <v>548</v>
      </c>
      <c r="C143" s="198"/>
      <c r="D143" s="152">
        <f>D144+D145</f>
        <v>938000</v>
      </c>
      <c r="E143" s="152">
        <f>E144+E145</f>
        <v>1380000</v>
      </c>
    </row>
    <row r="144" spans="1:5" ht="54" customHeight="1">
      <c r="A144" s="120" t="s">
        <v>661</v>
      </c>
      <c r="B144" s="121" t="s">
        <v>549</v>
      </c>
      <c r="C144" s="198">
        <v>200</v>
      </c>
      <c r="D144" s="152">
        <v>763000</v>
      </c>
      <c r="E144" s="212">
        <v>1140000</v>
      </c>
    </row>
    <row r="145" spans="1:5" ht="51" customHeight="1">
      <c r="A145" s="120" t="s">
        <v>888</v>
      </c>
      <c r="B145" s="121" t="s">
        <v>889</v>
      </c>
      <c r="C145" s="198">
        <v>200</v>
      </c>
      <c r="D145" s="152">
        <v>175000</v>
      </c>
      <c r="E145" s="152">
        <v>240000</v>
      </c>
    </row>
    <row r="146" spans="1:5" ht="23.25" customHeight="1">
      <c r="A146" s="120" t="s">
        <v>318</v>
      </c>
      <c r="B146" s="121" t="s">
        <v>750</v>
      </c>
      <c r="C146" s="198"/>
      <c r="D146" s="152">
        <f>D147+D148</f>
        <v>623800</v>
      </c>
      <c r="E146" s="152">
        <f t="shared" ref="E146" si="27">E147</f>
        <v>0</v>
      </c>
    </row>
    <row r="147" spans="1:5" ht="30.75" customHeight="1">
      <c r="A147" s="120" t="s">
        <v>337</v>
      </c>
      <c r="B147" s="121" t="s">
        <v>550</v>
      </c>
      <c r="C147" s="198">
        <v>200</v>
      </c>
      <c r="D147" s="152">
        <v>550000</v>
      </c>
      <c r="E147" s="212"/>
    </row>
    <row r="148" spans="1:5" ht="30.75" customHeight="1">
      <c r="A148" s="120" t="s">
        <v>785</v>
      </c>
      <c r="B148" s="121" t="s">
        <v>786</v>
      </c>
      <c r="C148" s="198">
        <v>200</v>
      </c>
      <c r="D148" s="152">
        <v>73800</v>
      </c>
      <c r="E148" s="212"/>
    </row>
    <row r="149" spans="1:5" ht="28.5" customHeight="1">
      <c r="A149" s="133" t="s">
        <v>789</v>
      </c>
      <c r="B149" s="134">
        <v>1100000000</v>
      </c>
      <c r="C149" s="199"/>
      <c r="D149" s="155">
        <f t="shared" ref="D149:E150" si="28">D150</f>
        <v>532675</v>
      </c>
      <c r="E149" s="155">
        <f t="shared" si="28"/>
        <v>542675</v>
      </c>
    </row>
    <row r="150" spans="1:5" ht="30.75" customHeight="1">
      <c r="A150" s="31" t="s">
        <v>813</v>
      </c>
      <c r="B150" s="121" t="s">
        <v>552</v>
      </c>
      <c r="C150" s="198"/>
      <c r="D150" s="152">
        <f t="shared" si="28"/>
        <v>532675</v>
      </c>
      <c r="E150" s="152">
        <f t="shared" si="28"/>
        <v>542675</v>
      </c>
    </row>
    <row r="151" spans="1:5" ht="27.75" customHeight="1">
      <c r="A151" s="118" t="s">
        <v>186</v>
      </c>
      <c r="B151" s="121" t="s">
        <v>553</v>
      </c>
      <c r="C151" s="198"/>
      <c r="D151" s="152">
        <f t="shared" ref="D151:E151" si="29">D152+D154+D155+D153</f>
        <v>532675</v>
      </c>
      <c r="E151" s="152">
        <f t="shared" si="29"/>
        <v>542675</v>
      </c>
    </row>
    <row r="152" spans="1:5" ht="40.5" customHeight="1">
      <c r="A152" s="31" t="s">
        <v>815</v>
      </c>
      <c r="B152" s="119">
        <v>1110100310</v>
      </c>
      <c r="C152" s="198">
        <v>200</v>
      </c>
      <c r="D152" s="152">
        <v>100000</v>
      </c>
      <c r="E152" s="212">
        <v>110000</v>
      </c>
    </row>
    <row r="153" spans="1:5" ht="42" customHeight="1">
      <c r="A153" s="31" t="s">
        <v>816</v>
      </c>
      <c r="B153" s="119">
        <v>1110100310</v>
      </c>
      <c r="C153" s="198">
        <v>600</v>
      </c>
      <c r="D153" s="152">
        <v>70000</v>
      </c>
      <c r="E153" s="212">
        <v>70000</v>
      </c>
    </row>
    <row r="154" spans="1:5" ht="63.75" customHeight="1">
      <c r="A154" s="120" t="s">
        <v>187</v>
      </c>
      <c r="B154" s="30">
        <v>1110180360</v>
      </c>
      <c r="C154" s="198">
        <v>100</v>
      </c>
      <c r="D154" s="152">
        <v>327300</v>
      </c>
      <c r="E154" s="212">
        <v>327300</v>
      </c>
    </row>
    <row r="155" spans="1:5" ht="42" customHeight="1">
      <c r="A155" s="120" t="s">
        <v>241</v>
      </c>
      <c r="B155" s="30">
        <v>1110180360</v>
      </c>
      <c r="C155" s="198">
        <v>200</v>
      </c>
      <c r="D155" s="152">
        <v>35375</v>
      </c>
      <c r="E155" s="212">
        <v>35375</v>
      </c>
    </row>
    <row r="156" spans="1:5" ht="37.5" customHeight="1">
      <c r="A156" s="145" t="s">
        <v>74</v>
      </c>
      <c r="B156" s="134">
        <v>1200000000</v>
      </c>
      <c r="C156" s="199"/>
      <c r="D156" s="155">
        <f t="shared" ref="D156:E157" si="30">D157</f>
        <v>130000</v>
      </c>
      <c r="E156" s="155">
        <f t="shared" si="30"/>
        <v>150000</v>
      </c>
    </row>
    <row r="157" spans="1:5" ht="30" customHeight="1">
      <c r="A157" s="120" t="s">
        <v>188</v>
      </c>
      <c r="B157" s="119">
        <v>1210000000</v>
      </c>
      <c r="C157" s="198"/>
      <c r="D157" s="152">
        <f t="shared" si="30"/>
        <v>130000</v>
      </c>
      <c r="E157" s="152">
        <f t="shared" si="30"/>
        <v>150000</v>
      </c>
    </row>
    <row r="158" spans="1:5" ht="17.25" customHeight="1">
      <c r="A158" s="132" t="s">
        <v>189</v>
      </c>
      <c r="B158" s="119">
        <v>1210100000</v>
      </c>
      <c r="C158" s="198"/>
      <c r="D158" s="152">
        <f>D159+D161+D163+D162+D160+D164</f>
        <v>130000</v>
      </c>
      <c r="E158" s="152">
        <f>E159+E161+E163+E162+E160+E164</f>
        <v>150000</v>
      </c>
    </row>
    <row r="159" spans="1:5" ht="49.5" customHeight="1">
      <c r="A159" s="120" t="s">
        <v>820</v>
      </c>
      <c r="B159" s="119">
        <v>1210100500</v>
      </c>
      <c r="C159" s="198">
        <v>200</v>
      </c>
      <c r="D159" s="152">
        <v>10000</v>
      </c>
      <c r="E159" s="212">
        <v>20000</v>
      </c>
    </row>
    <row r="160" spans="1:5" ht="56.25" customHeight="1">
      <c r="A160" s="120" t="s">
        <v>821</v>
      </c>
      <c r="B160" s="119">
        <v>1210100500</v>
      </c>
      <c r="C160" s="198">
        <v>600</v>
      </c>
      <c r="D160" s="152">
        <v>10000</v>
      </c>
      <c r="E160" s="212">
        <v>20000</v>
      </c>
    </row>
    <row r="161" spans="1:5" ht="39" customHeight="1">
      <c r="A161" s="120" t="s">
        <v>242</v>
      </c>
      <c r="B161" s="30">
        <v>1210100510</v>
      </c>
      <c r="C161" s="198">
        <v>200</v>
      </c>
      <c r="D161" s="152">
        <v>75000</v>
      </c>
      <c r="E161" s="212">
        <v>75000</v>
      </c>
    </row>
    <row r="162" spans="1:5" ht="38.25" customHeight="1">
      <c r="A162" s="120" t="s">
        <v>740</v>
      </c>
      <c r="B162" s="30">
        <v>1210100510</v>
      </c>
      <c r="C162" s="198">
        <v>600</v>
      </c>
      <c r="D162" s="152">
        <v>20000</v>
      </c>
      <c r="E162" s="212">
        <v>20000</v>
      </c>
    </row>
    <row r="163" spans="1:5" ht="41.25" customHeight="1">
      <c r="A163" s="120" t="s">
        <v>493</v>
      </c>
      <c r="B163" s="30">
        <v>1210100520</v>
      </c>
      <c r="C163" s="198">
        <v>200</v>
      </c>
      <c r="D163" s="152">
        <v>5000</v>
      </c>
      <c r="E163" s="212">
        <v>5000</v>
      </c>
    </row>
    <row r="164" spans="1:5" ht="38.25" customHeight="1">
      <c r="A164" s="205" t="s">
        <v>761</v>
      </c>
      <c r="B164" s="30">
        <v>1210100520</v>
      </c>
      <c r="C164" s="198">
        <v>600</v>
      </c>
      <c r="D164" s="152">
        <v>10000</v>
      </c>
      <c r="E164" s="212">
        <v>10000</v>
      </c>
    </row>
    <row r="165" spans="1:5" ht="25.5">
      <c r="A165" s="145" t="s">
        <v>214</v>
      </c>
      <c r="B165" s="134">
        <v>1400000000</v>
      </c>
      <c r="C165" s="199"/>
      <c r="D165" s="155">
        <f t="shared" ref="D165:E166" si="31">D166</f>
        <v>50000</v>
      </c>
      <c r="E165" s="155">
        <f t="shared" si="31"/>
        <v>0</v>
      </c>
    </row>
    <row r="166" spans="1:5" ht="51" customHeight="1">
      <c r="A166" s="120" t="s">
        <v>215</v>
      </c>
      <c r="B166" s="30">
        <v>1410000000</v>
      </c>
      <c r="C166" s="198"/>
      <c r="D166" s="152">
        <f t="shared" si="31"/>
        <v>50000</v>
      </c>
      <c r="E166" s="152">
        <f t="shared" si="31"/>
        <v>0</v>
      </c>
    </row>
    <row r="167" spans="1:5" ht="19.5" customHeight="1">
      <c r="A167" s="131" t="s">
        <v>216</v>
      </c>
      <c r="B167" s="30">
        <v>1410100000</v>
      </c>
      <c r="C167" s="198"/>
      <c r="D167" s="152">
        <f t="shared" ref="D167:E167" si="32">D168+D169</f>
        <v>50000</v>
      </c>
      <c r="E167" s="152">
        <f t="shared" si="32"/>
        <v>0</v>
      </c>
    </row>
    <row r="168" spans="1:5" ht="40.5" customHeight="1">
      <c r="A168" s="120" t="s">
        <v>243</v>
      </c>
      <c r="B168" s="30">
        <v>1410100700</v>
      </c>
      <c r="C168" s="198">
        <v>200</v>
      </c>
      <c r="D168" s="152">
        <v>20000</v>
      </c>
      <c r="E168" s="212"/>
    </row>
    <row r="169" spans="1:5" ht="39.75" customHeight="1">
      <c r="A169" s="120" t="s">
        <v>244</v>
      </c>
      <c r="B169" s="30">
        <v>1410100710</v>
      </c>
      <c r="C169" s="198">
        <v>200</v>
      </c>
      <c r="D169" s="152">
        <v>30000</v>
      </c>
      <c r="E169" s="212"/>
    </row>
    <row r="170" spans="1:5" ht="28.5" customHeight="1">
      <c r="A170" s="145" t="s">
        <v>278</v>
      </c>
      <c r="B170" s="134">
        <v>1600000000</v>
      </c>
      <c r="C170" s="198"/>
      <c r="D170" s="155">
        <f t="shared" ref="D170:E171" si="33">D171</f>
        <v>250000</v>
      </c>
      <c r="E170" s="155">
        <f t="shared" si="33"/>
        <v>250000</v>
      </c>
    </row>
    <row r="171" spans="1:5" ht="30" customHeight="1">
      <c r="A171" s="120" t="s">
        <v>279</v>
      </c>
      <c r="B171" s="30">
        <v>1620000000</v>
      </c>
      <c r="C171" s="198"/>
      <c r="D171" s="152">
        <f t="shared" si="33"/>
        <v>250000</v>
      </c>
      <c r="E171" s="152">
        <f t="shared" si="33"/>
        <v>250000</v>
      </c>
    </row>
    <row r="172" spans="1:5" ht="26.25" customHeight="1">
      <c r="A172" s="120" t="s">
        <v>280</v>
      </c>
      <c r="B172" s="30">
        <v>1620100000</v>
      </c>
      <c r="C172" s="198"/>
      <c r="D172" s="152">
        <f>D173</f>
        <v>250000</v>
      </c>
      <c r="E172" s="152">
        <f>E173</f>
        <v>250000</v>
      </c>
    </row>
    <row r="173" spans="1:5" ht="77.25" customHeight="1">
      <c r="A173" s="29" t="s">
        <v>281</v>
      </c>
      <c r="B173" s="30">
        <v>1620120300</v>
      </c>
      <c r="C173" s="198">
        <v>200</v>
      </c>
      <c r="D173" s="152">
        <v>250000</v>
      </c>
      <c r="E173" s="212">
        <v>250000</v>
      </c>
    </row>
    <row r="174" spans="1:5" ht="37.5" customHeight="1">
      <c r="A174" s="145" t="s">
        <v>282</v>
      </c>
      <c r="B174" s="134">
        <v>1700000000</v>
      </c>
      <c r="C174" s="199"/>
      <c r="D174" s="155">
        <f>D175+D178</f>
        <v>5735403.1600000001</v>
      </c>
      <c r="E174" s="155">
        <f>E175+E178</f>
        <v>5735403.1600000001</v>
      </c>
    </row>
    <row r="175" spans="1:5" ht="35.25" customHeight="1">
      <c r="A175" s="120" t="s">
        <v>283</v>
      </c>
      <c r="B175" s="30">
        <v>1710000000</v>
      </c>
      <c r="C175" s="198"/>
      <c r="D175" s="152">
        <f t="shared" ref="D175:E175" si="34">D176</f>
        <v>2303000</v>
      </c>
      <c r="E175" s="152">
        <f t="shared" si="34"/>
        <v>2303000</v>
      </c>
    </row>
    <row r="176" spans="1:5" ht="27.75" customHeight="1">
      <c r="A176" s="31" t="s">
        <v>284</v>
      </c>
      <c r="B176" s="30">
        <v>1710100000</v>
      </c>
      <c r="C176" s="198"/>
      <c r="D176" s="152">
        <f>D177</f>
        <v>2303000</v>
      </c>
      <c r="E176" s="152">
        <f>E177</f>
        <v>2303000</v>
      </c>
    </row>
    <row r="177" spans="1:5" ht="54" customHeight="1">
      <c r="A177" s="29" t="s">
        <v>315</v>
      </c>
      <c r="B177" s="30">
        <v>1710120400</v>
      </c>
      <c r="C177" s="198">
        <v>200</v>
      </c>
      <c r="D177" s="152">
        <v>2303000</v>
      </c>
      <c r="E177" s="212">
        <v>2303000</v>
      </c>
    </row>
    <row r="178" spans="1:5" ht="41.25" customHeight="1">
      <c r="A178" s="29" t="s">
        <v>285</v>
      </c>
      <c r="B178" s="30">
        <v>1720000000</v>
      </c>
      <c r="C178" s="198"/>
      <c r="D178" s="152">
        <f t="shared" ref="D178:E178" si="35">D179</f>
        <v>3432403.16</v>
      </c>
      <c r="E178" s="152">
        <f t="shared" si="35"/>
        <v>3432403.16</v>
      </c>
    </row>
    <row r="179" spans="1:5" ht="40.5" customHeight="1">
      <c r="A179" s="31" t="s">
        <v>286</v>
      </c>
      <c r="B179" s="30">
        <v>1720100000</v>
      </c>
      <c r="C179" s="198"/>
      <c r="D179" s="152">
        <f>D180</f>
        <v>3432403.16</v>
      </c>
      <c r="E179" s="152">
        <f>E180</f>
        <v>3432403.16</v>
      </c>
    </row>
    <row r="180" spans="1:5" ht="62.25" customHeight="1">
      <c r="A180" s="29" t="s">
        <v>299</v>
      </c>
      <c r="B180" s="119">
        <v>1720120410</v>
      </c>
      <c r="C180" s="198">
        <v>200</v>
      </c>
      <c r="D180" s="152">
        <v>3432403.16</v>
      </c>
      <c r="E180" s="212">
        <v>3432403.16</v>
      </c>
    </row>
    <row r="181" spans="1:5" ht="26.25" customHeight="1">
      <c r="A181" s="133" t="s">
        <v>751</v>
      </c>
      <c r="B181" s="134">
        <v>4000000000</v>
      </c>
      <c r="C181" s="198"/>
      <c r="D181" s="155">
        <f>D182+D185+D200+D212+D216</f>
        <v>41080359.799999997</v>
      </c>
      <c r="E181" s="155">
        <f>E182+E185+E200+E212+E216</f>
        <v>41425559.799999997</v>
      </c>
    </row>
    <row r="182" spans="1:5" ht="25.5">
      <c r="A182" s="133" t="s">
        <v>14</v>
      </c>
      <c r="B182" s="134">
        <v>4090000000</v>
      </c>
      <c r="C182" s="198"/>
      <c r="D182" s="155">
        <f t="shared" ref="D182:E182" si="36">D183+D184</f>
        <v>1171000</v>
      </c>
      <c r="E182" s="155">
        <f t="shared" si="36"/>
        <v>1171000</v>
      </c>
    </row>
    <row r="183" spans="1:5" ht="55.5" customHeight="1">
      <c r="A183" s="31" t="s">
        <v>190</v>
      </c>
      <c r="B183" s="30">
        <v>4090000270</v>
      </c>
      <c r="C183" s="198">
        <v>100</v>
      </c>
      <c r="D183" s="152">
        <v>1074600</v>
      </c>
      <c r="E183" s="212">
        <v>1074600</v>
      </c>
    </row>
    <row r="184" spans="1:5" ht="40.5" customHeight="1">
      <c r="A184" s="31" t="s">
        <v>245</v>
      </c>
      <c r="B184" s="30">
        <v>4090000270</v>
      </c>
      <c r="C184" s="198">
        <v>200</v>
      </c>
      <c r="D184" s="152">
        <v>96400</v>
      </c>
      <c r="E184" s="212">
        <v>96400</v>
      </c>
    </row>
    <row r="185" spans="1:5" ht="28.5" customHeight="1">
      <c r="A185" s="146" t="s">
        <v>212</v>
      </c>
      <c r="B185" s="134">
        <v>4100000000</v>
      </c>
      <c r="C185" s="198"/>
      <c r="D185" s="155">
        <f>D187+D188+D189+D190+D194+D195+D196+D191+D192+D193+D197+D198</f>
        <v>23035100</v>
      </c>
      <c r="E185" s="155">
        <f>E187+E188+E189+E190+E194+E195+E196+E191+E192+E193+E197+E198</f>
        <v>23035100</v>
      </c>
    </row>
    <row r="186" spans="1:5" ht="28.5" customHeight="1">
      <c r="A186" s="146" t="s">
        <v>914</v>
      </c>
      <c r="B186" s="134">
        <v>4190000000</v>
      </c>
      <c r="C186" s="254"/>
      <c r="D186" s="155">
        <f>D187+D188+D189+D190+D191+D192+D193+D194+D195+D196+D197+D198</f>
        <v>23035100</v>
      </c>
      <c r="E186" s="155">
        <f>E187+E188+E189+E190+E191+E192+E193+E194+E195+E196+E197+E198</f>
        <v>23035100</v>
      </c>
    </row>
    <row r="187" spans="1:5" ht="63" customHeight="1">
      <c r="A187" s="118" t="s">
        <v>191</v>
      </c>
      <c r="B187" s="30">
        <v>4190000250</v>
      </c>
      <c r="C187" s="198">
        <v>100</v>
      </c>
      <c r="D187" s="152">
        <v>1417800</v>
      </c>
      <c r="E187" s="212">
        <v>1417800</v>
      </c>
    </row>
    <row r="188" spans="1:5" ht="51.75" customHeight="1">
      <c r="A188" s="31" t="s">
        <v>192</v>
      </c>
      <c r="B188" s="30">
        <v>4190000280</v>
      </c>
      <c r="C188" s="198">
        <v>100</v>
      </c>
      <c r="D188" s="152">
        <v>12434700</v>
      </c>
      <c r="E188" s="212">
        <v>12434700</v>
      </c>
    </row>
    <row r="189" spans="1:5" ht="40.5" customHeight="1">
      <c r="A189" s="31" t="s">
        <v>246</v>
      </c>
      <c r="B189" s="30">
        <v>4190000280</v>
      </c>
      <c r="C189" s="198">
        <v>200</v>
      </c>
      <c r="D189" s="152">
        <v>2263300</v>
      </c>
      <c r="E189" s="212">
        <v>2263300</v>
      </c>
    </row>
    <row r="190" spans="1:5" ht="25.5" customHeight="1">
      <c r="A190" s="31" t="s">
        <v>193</v>
      </c>
      <c r="B190" s="30">
        <v>4190000280</v>
      </c>
      <c r="C190" s="198">
        <v>800</v>
      </c>
      <c r="D190" s="152">
        <v>25400</v>
      </c>
      <c r="E190" s="212">
        <v>25400</v>
      </c>
    </row>
    <row r="191" spans="1:5" ht="66" customHeight="1">
      <c r="A191" s="31" t="s">
        <v>213</v>
      </c>
      <c r="B191" s="196" t="s">
        <v>200</v>
      </c>
      <c r="C191" s="126" t="s">
        <v>7</v>
      </c>
      <c r="D191" s="152">
        <v>1356100</v>
      </c>
      <c r="E191" s="212">
        <v>1356100</v>
      </c>
    </row>
    <row r="192" spans="1:5" ht="39.75" customHeight="1">
      <c r="A192" s="31" t="s">
        <v>247</v>
      </c>
      <c r="B192" s="196" t="s">
        <v>200</v>
      </c>
      <c r="C192" s="126" t="s">
        <v>75</v>
      </c>
      <c r="D192" s="152">
        <v>150400</v>
      </c>
      <c r="E192" s="212">
        <v>150400</v>
      </c>
    </row>
    <row r="193" spans="1:5" ht="25.5">
      <c r="A193" s="31" t="s">
        <v>324</v>
      </c>
      <c r="B193" s="196" t="s">
        <v>200</v>
      </c>
      <c r="C193" s="126" t="s">
        <v>323</v>
      </c>
      <c r="D193" s="152">
        <v>5000</v>
      </c>
      <c r="E193" s="212">
        <v>5000</v>
      </c>
    </row>
    <row r="194" spans="1:5" ht="64.5" customHeight="1">
      <c r="A194" s="31" t="s">
        <v>194</v>
      </c>
      <c r="B194" s="30">
        <v>4190000290</v>
      </c>
      <c r="C194" s="198">
        <v>100</v>
      </c>
      <c r="D194" s="152">
        <v>3757300</v>
      </c>
      <c r="E194" s="212">
        <v>3757300</v>
      </c>
    </row>
    <row r="195" spans="1:5" ht="43.5" customHeight="1">
      <c r="A195" s="31" t="s">
        <v>248</v>
      </c>
      <c r="B195" s="30">
        <v>4190000290</v>
      </c>
      <c r="C195" s="198">
        <v>200</v>
      </c>
      <c r="D195" s="152">
        <v>205400</v>
      </c>
      <c r="E195" s="212">
        <v>205400</v>
      </c>
    </row>
    <row r="196" spans="1:5" ht="27" customHeight="1">
      <c r="A196" s="31" t="s">
        <v>195</v>
      </c>
      <c r="B196" s="30">
        <v>4190000290</v>
      </c>
      <c r="C196" s="198">
        <v>800</v>
      </c>
      <c r="D196" s="152">
        <v>2000</v>
      </c>
      <c r="E196" s="212">
        <v>2000</v>
      </c>
    </row>
    <row r="197" spans="1:5" ht="64.5" customHeight="1">
      <c r="A197" s="31" t="s">
        <v>326</v>
      </c>
      <c r="B197" s="30">
        <v>4190000270</v>
      </c>
      <c r="C197" s="198">
        <v>100</v>
      </c>
      <c r="D197" s="152">
        <v>1307700</v>
      </c>
      <c r="E197" s="212">
        <v>1307700</v>
      </c>
    </row>
    <row r="198" spans="1:5" ht="38.25">
      <c r="A198" s="31" t="s">
        <v>327</v>
      </c>
      <c r="B198" s="30">
        <v>4190000270</v>
      </c>
      <c r="C198" s="198">
        <v>200</v>
      </c>
      <c r="D198" s="152">
        <v>110000</v>
      </c>
      <c r="E198" s="212">
        <v>110000</v>
      </c>
    </row>
    <row r="199" spans="1:5">
      <c r="A199" s="133" t="s">
        <v>915</v>
      </c>
      <c r="B199" s="134">
        <v>4200000000</v>
      </c>
      <c r="C199" s="254"/>
      <c r="D199" s="155">
        <f>D200</f>
        <v>16862700</v>
      </c>
      <c r="E199" s="155">
        <f>E200</f>
        <v>17207800</v>
      </c>
    </row>
    <row r="200" spans="1:5">
      <c r="A200" s="146" t="s">
        <v>15</v>
      </c>
      <c r="B200" s="134">
        <v>4290000000</v>
      </c>
      <c r="C200" s="198"/>
      <c r="D200" s="155">
        <f>D201+D202+D203+D204+D205+D206+D207+D208+D209+D210+D211</f>
        <v>16862700</v>
      </c>
      <c r="E200" s="155">
        <f>E201+E202+E203+E204+E205+E206+E207+E208+E209+E210+E211</f>
        <v>17207800</v>
      </c>
    </row>
    <row r="201" spans="1:5" ht="25.5">
      <c r="A201" s="31" t="s">
        <v>196</v>
      </c>
      <c r="B201" s="30">
        <v>4290020090</v>
      </c>
      <c r="C201" s="198">
        <v>800</v>
      </c>
      <c r="D201" s="152">
        <v>6200000</v>
      </c>
      <c r="E201" s="212">
        <v>6134000</v>
      </c>
    </row>
    <row r="202" spans="1:5" ht="51">
      <c r="A202" s="31" t="s">
        <v>826</v>
      </c>
      <c r="B202" s="30">
        <v>4290020100</v>
      </c>
      <c r="C202" s="198">
        <v>200</v>
      </c>
      <c r="D202" s="152">
        <v>2500000</v>
      </c>
      <c r="E202" s="212">
        <v>2500000</v>
      </c>
    </row>
    <row r="203" spans="1:5" ht="25.5">
      <c r="A203" s="31" t="s">
        <v>263</v>
      </c>
      <c r="B203" s="30">
        <v>4290020120</v>
      </c>
      <c r="C203" s="198">
        <v>800</v>
      </c>
      <c r="D203" s="152">
        <v>28500</v>
      </c>
      <c r="E203" s="212">
        <v>28500</v>
      </c>
    </row>
    <row r="204" spans="1:5" ht="53.25" customHeight="1">
      <c r="A204" s="31" t="s">
        <v>249</v>
      </c>
      <c r="B204" s="30">
        <v>4290020140</v>
      </c>
      <c r="C204" s="198">
        <v>200</v>
      </c>
      <c r="D204" s="152">
        <v>306500</v>
      </c>
      <c r="E204" s="212">
        <v>306500</v>
      </c>
    </row>
    <row r="205" spans="1:5" ht="42.75" customHeight="1">
      <c r="A205" s="31" t="s">
        <v>250</v>
      </c>
      <c r="B205" s="30">
        <v>4290020150</v>
      </c>
      <c r="C205" s="198">
        <v>200</v>
      </c>
      <c r="D205" s="152">
        <v>1296300</v>
      </c>
      <c r="E205" s="212">
        <v>1296300</v>
      </c>
    </row>
    <row r="206" spans="1:5" ht="68.25" customHeight="1">
      <c r="A206" s="31" t="s">
        <v>19</v>
      </c>
      <c r="B206" s="30">
        <v>4290000300</v>
      </c>
      <c r="C206" s="198">
        <v>100</v>
      </c>
      <c r="D206" s="152">
        <v>2941200</v>
      </c>
      <c r="E206" s="212">
        <v>2941200</v>
      </c>
    </row>
    <row r="207" spans="1:5" ht="52.5" customHeight="1">
      <c r="A207" s="31" t="s">
        <v>251</v>
      </c>
      <c r="B207" s="30">
        <v>4290000300</v>
      </c>
      <c r="C207" s="198">
        <v>200</v>
      </c>
      <c r="D207" s="152">
        <v>989400</v>
      </c>
      <c r="E207" s="212">
        <v>989400</v>
      </c>
    </row>
    <row r="208" spans="1:5" ht="37.5" customHeight="1">
      <c r="A208" s="31" t="s">
        <v>20</v>
      </c>
      <c r="B208" s="30">
        <v>4290000300</v>
      </c>
      <c r="C208" s="198">
        <v>800</v>
      </c>
      <c r="D208" s="152">
        <v>31500</v>
      </c>
      <c r="E208" s="212">
        <v>31500</v>
      </c>
    </row>
    <row r="209" spans="1:5" ht="53.25" customHeight="1">
      <c r="A209" s="118" t="s">
        <v>252</v>
      </c>
      <c r="B209" s="30">
        <v>4290020160</v>
      </c>
      <c r="C209" s="198">
        <v>200</v>
      </c>
      <c r="D209" s="152">
        <v>852900</v>
      </c>
      <c r="E209" s="212">
        <v>1064000</v>
      </c>
    </row>
    <row r="210" spans="1:5" ht="39.75" customHeight="1">
      <c r="A210" s="141" t="s">
        <v>277</v>
      </c>
      <c r="B210" s="147">
        <v>4290020180</v>
      </c>
      <c r="C210" s="147">
        <v>200</v>
      </c>
      <c r="D210" s="158">
        <v>400000</v>
      </c>
      <c r="E210" s="212">
        <v>400000</v>
      </c>
    </row>
    <row r="211" spans="1:5" ht="27.75" customHeight="1">
      <c r="A211" s="118" t="s">
        <v>197</v>
      </c>
      <c r="B211" s="30">
        <v>4290007010</v>
      </c>
      <c r="C211" s="198">
        <v>300</v>
      </c>
      <c r="D211" s="152">
        <v>1316400</v>
      </c>
      <c r="E211" s="212">
        <v>1516400</v>
      </c>
    </row>
    <row r="212" spans="1:5" ht="42" customHeight="1">
      <c r="A212" s="146" t="s">
        <v>16</v>
      </c>
      <c r="B212" s="134">
        <v>4300000000</v>
      </c>
      <c r="C212" s="198"/>
      <c r="D212" s="155">
        <f t="shared" ref="D212:E212" si="37">D213</f>
        <v>9549.7999999999993</v>
      </c>
      <c r="E212" s="155">
        <f t="shared" si="37"/>
        <v>9549.7999999999993</v>
      </c>
    </row>
    <row r="213" spans="1:5" ht="27.75" customHeight="1">
      <c r="A213" s="118" t="s">
        <v>916</v>
      </c>
      <c r="B213" s="30">
        <v>4390000000</v>
      </c>
      <c r="C213" s="198"/>
      <c r="D213" s="152">
        <f>D214+D215</f>
        <v>9549.7999999999993</v>
      </c>
      <c r="E213" s="152">
        <f>E214+E215</f>
        <v>9549.7999999999993</v>
      </c>
    </row>
    <row r="214" spans="1:5" ht="39" customHeight="1">
      <c r="A214" s="31" t="s">
        <v>253</v>
      </c>
      <c r="B214" s="30">
        <v>4390080350</v>
      </c>
      <c r="C214" s="198">
        <v>200</v>
      </c>
      <c r="D214" s="152">
        <v>6571.8</v>
      </c>
      <c r="E214" s="212">
        <v>6571.8</v>
      </c>
    </row>
    <row r="215" spans="1:5" ht="90" customHeight="1">
      <c r="A215" s="31" t="s">
        <v>254</v>
      </c>
      <c r="B215" s="30">
        <v>4390080370</v>
      </c>
      <c r="C215" s="198">
        <v>200</v>
      </c>
      <c r="D215" s="152">
        <v>2978</v>
      </c>
      <c r="E215" s="212">
        <v>2978</v>
      </c>
    </row>
    <row r="216" spans="1:5" ht="39" customHeight="1">
      <c r="A216" s="149" t="s">
        <v>494</v>
      </c>
      <c r="B216" s="134">
        <v>4400000000</v>
      </c>
      <c r="C216" s="122"/>
      <c r="D216" s="155">
        <f>D217</f>
        <v>2010</v>
      </c>
      <c r="E216" s="155">
        <f>E217</f>
        <v>2110</v>
      </c>
    </row>
    <row r="217" spans="1:5" ht="27.75" customHeight="1">
      <c r="A217" s="143" t="s">
        <v>917</v>
      </c>
      <c r="B217" s="30">
        <v>4490000000</v>
      </c>
      <c r="C217" s="122"/>
      <c r="D217" s="152">
        <f>D218</f>
        <v>2010</v>
      </c>
      <c r="E217" s="152">
        <f>E218</f>
        <v>2110</v>
      </c>
    </row>
    <row r="218" spans="1:5" ht="52.5" customHeight="1">
      <c r="A218" s="120" t="s">
        <v>505</v>
      </c>
      <c r="B218" s="30">
        <v>4490051200</v>
      </c>
      <c r="C218" s="122">
        <v>200</v>
      </c>
      <c r="D218" s="152">
        <v>2010</v>
      </c>
      <c r="E218" s="212">
        <v>2110</v>
      </c>
    </row>
    <row r="219" spans="1:5">
      <c r="A219" s="133" t="s">
        <v>17</v>
      </c>
      <c r="B219" s="151"/>
      <c r="C219" s="198"/>
      <c r="D219" s="155">
        <f>D14+D80+D95+D106+D132+D149+D156+D165+D170+D174+D141+D181+D99</f>
        <v>194774029.38</v>
      </c>
      <c r="E219" s="155">
        <f>E14+E80+E95+E106+E132+E149+E156+E165+E170+E174+E141+E181+E99</f>
        <v>193384728.38</v>
      </c>
    </row>
  </sheetData>
  <mergeCells count="19">
    <mergeCell ref="E26:E27"/>
    <mergeCell ref="A26:A27"/>
    <mergeCell ref="B26:B27"/>
    <mergeCell ref="C26:C27"/>
    <mergeCell ref="D26:D27"/>
    <mergeCell ref="A1:E1"/>
    <mergeCell ref="A2:E2"/>
    <mergeCell ref="B3:E3"/>
    <mergeCell ref="B4:E4"/>
    <mergeCell ref="A5:E5"/>
    <mergeCell ref="A7:E7"/>
    <mergeCell ref="A11:D11"/>
    <mergeCell ref="A12:A13"/>
    <mergeCell ref="B12:B13"/>
    <mergeCell ref="C12:C13"/>
    <mergeCell ref="A8:E8"/>
    <mergeCell ref="A9:E9"/>
    <mergeCell ref="A10:E10"/>
    <mergeCell ref="D12:E12"/>
  </mergeCells>
  <pageMargins left="0.7" right="0.7" top="0.75" bottom="0.75" header="0.3" footer="0.3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52"/>
  <sheetViews>
    <sheetView view="pageBreakPreview" topLeftCell="A7" zoomScaleSheetLayoutView="100" workbookViewId="0">
      <selection activeCell="A8" sqref="A8:B8"/>
    </sheetView>
  </sheetViews>
  <sheetFormatPr defaultRowHeight="15"/>
  <cols>
    <col min="1" max="1" width="8.5703125" customWidth="1"/>
    <col min="2" max="2" width="86.7109375" customWidth="1"/>
    <col min="3" max="3" width="12.42578125" customWidth="1"/>
  </cols>
  <sheetData>
    <row r="1" spans="1:3" ht="15.75">
      <c r="B1" s="260" t="s">
        <v>274</v>
      </c>
      <c r="C1" s="260"/>
    </row>
    <row r="2" spans="1:3" ht="15.75">
      <c r="B2" s="260" t="s">
        <v>0</v>
      </c>
      <c r="C2" s="260"/>
    </row>
    <row r="3" spans="1:3" ht="15.75">
      <c r="B3" s="260" t="s">
        <v>1</v>
      </c>
      <c r="C3" s="260"/>
    </row>
    <row r="4" spans="1:3" ht="15.75">
      <c r="B4" s="260" t="s">
        <v>2</v>
      </c>
      <c r="C4" s="260"/>
    </row>
    <row r="5" spans="1:3" ht="18.75">
      <c r="A5" s="2"/>
      <c r="B5" s="260" t="s">
        <v>900</v>
      </c>
      <c r="C5" s="260"/>
    </row>
    <row r="6" spans="1:3" ht="9" customHeight="1">
      <c r="A6" s="2"/>
      <c r="B6" s="48"/>
    </row>
    <row r="7" spans="1:3">
      <c r="A7" s="286" t="s">
        <v>23</v>
      </c>
      <c r="B7" s="329"/>
    </row>
    <row r="8" spans="1:3" ht="31.5" customHeight="1">
      <c r="A8" s="286" t="s">
        <v>779</v>
      </c>
      <c r="B8" s="329"/>
    </row>
    <row r="9" spans="1:3" ht="17.25" customHeight="1">
      <c r="A9" s="359" t="s">
        <v>682</v>
      </c>
      <c r="B9" s="359"/>
      <c r="C9" s="359"/>
    </row>
    <row r="10" spans="1:3" ht="54" customHeight="1">
      <c r="A10" s="17"/>
      <c r="B10" s="13" t="s">
        <v>3</v>
      </c>
      <c r="C10" s="163" t="s">
        <v>722</v>
      </c>
    </row>
    <row r="11" spans="1:3">
      <c r="A11" s="16" t="s">
        <v>43</v>
      </c>
      <c r="B11" s="12" t="s">
        <v>24</v>
      </c>
      <c r="C11" s="165">
        <f>C12+C13+C15+C16+C17+C18+C19</f>
        <v>32347568.800000001</v>
      </c>
    </row>
    <row r="12" spans="1:3" s="7" customFormat="1" ht="27.75" customHeight="1">
      <c r="A12" s="15" t="s">
        <v>80</v>
      </c>
      <c r="B12" s="19" t="s">
        <v>81</v>
      </c>
      <c r="C12" s="166">
        <v>1417800</v>
      </c>
    </row>
    <row r="13" spans="1:3" ht="29.25" customHeight="1">
      <c r="A13" s="358" t="s">
        <v>44</v>
      </c>
      <c r="B13" s="357" t="s">
        <v>304</v>
      </c>
      <c r="C13" s="160">
        <v>1171000</v>
      </c>
    </row>
    <row r="14" spans="1:3" ht="15" hidden="1" customHeight="1">
      <c r="A14" s="358"/>
      <c r="B14" s="357"/>
      <c r="C14" s="166"/>
    </row>
    <row r="15" spans="1:3" ht="30" customHeight="1">
      <c r="A15" s="28" t="s">
        <v>45</v>
      </c>
      <c r="B15" s="25" t="s">
        <v>305</v>
      </c>
      <c r="C15" s="161">
        <v>15097793</v>
      </c>
    </row>
    <row r="16" spans="1:3">
      <c r="A16" s="15" t="s">
        <v>78</v>
      </c>
      <c r="B16" s="14" t="s">
        <v>79</v>
      </c>
      <c r="C16" s="166">
        <v>1920</v>
      </c>
    </row>
    <row r="17" spans="1:3" ht="29.25" customHeight="1">
      <c r="A17" s="15" t="s">
        <v>46</v>
      </c>
      <c r="B17" s="19" t="s">
        <v>25</v>
      </c>
      <c r="C17" s="160">
        <v>3964700</v>
      </c>
    </row>
    <row r="18" spans="1:3">
      <c r="A18" s="15" t="s">
        <v>47</v>
      </c>
      <c r="B18" s="14" t="s">
        <v>26</v>
      </c>
      <c r="C18" s="166">
        <v>6267784</v>
      </c>
    </row>
    <row r="19" spans="1:3">
      <c r="A19" s="15" t="s">
        <v>48</v>
      </c>
      <c r="B19" s="14" t="s">
        <v>27</v>
      </c>
      <c r="C19" s="166">
        <v>4426571.8</v>
      </c>
    </row>
    <row r="20" spans="1:3" ht="16.5" customHeight="1">
      <c r="A20" s="354" t="s">
        <v>49</v>
      </c>
      <c r="B20" s="355" t="s">
        <v>28</v>
      </c>
      <c r="C20" s="356">
        <f t="shared" ref="C20" si="0">C22</f>
        <v>6412455</v>
      </c>
    </row>
    <row r="21" spans="1:3" ht="15" hidden="1" customHeight="1">
      <c r="A21" s="354"/>
      <c r="B21" s="355"/>
      <c r="C21" s="356"/>
    </row>
    <row r="22" spans="1:3" ht="26.25" customHeight="1">
      <c r="A22" s="15" t="s">
        <v>50</v>
      </c>
      <c r="B22" s="357" t="s">
        <v>29</v>
      </c>
      <c r="C22" s="160">
        <v>6412455</v>
      </c>
    </row>
    <row r="23" spans="1:3" ht="15" hidden="1" customHeight="1">
      <c r="A23" s="15"/>
      <c r="B23" s="357"/>
      <c r="C23" s="166"/>
    </row>
    <row r="24" spans="1:3" ht="14.25" customHeight="1">
      <c r="A24" s="16" t="s">
        <v>51</v>
      </c>
      <c r="B24" s="12" t="s">
        <v>30</v>
      </c>
      <c r="C24" s="165">
        <f t="shared" ref="C24" si="1">C25+C26+C27</f>
        <v>9021389.0300000012</v>
      </c>
    </row>
    <row r="25" spans="1:3">
      <c r="A25" s="15" t="s">
        <v>52</v>
      </c>
      <c r="B25" s="14" t="s">
        <v>31</v>
      </c>
      <c r="C25" s="166">
        <v>234093</v>
      </c>
    </row>
    <row r="26" spans="1:3">
      <c r="A26" s="15" t="s">
        <v>53</v>
      </c>
      <c r="B26" s="14" t="s">
        <v>32</v>
      </c>
      <c r="C26" s="166">
        <v>5640696.0300000003</v>
      </c>
    </row>
    <row r="27" spans="1:3">
      <c r="A27" s="15" t="s">
        <v>54</v>
      </c>
      <c r="B27" s="14" t="s">
        <v>33</v>
      </c>
      <c r="C27" s="166">
        <v>3146600</v>
      </c>
    </row>
    <row r="28" spans="1:3">
      <c r="A28" s="21" t="s">
        <v>307</v>
      </c>
      <c r="B28" s="18" t="s">
        <v>306</v>
      </c>
      <c r="C28" s="165">
        <f t="shared" ref="C28" si="2">C29+C30+C31</f>
        <v>8546100</v>
      </c>
    </row>
    <row r="29" spans="1:3">
      <c r="A29" s="22" t="s">
        <v>301</v>
      </c>
      <c r="B29" s="19" t="s">
        <v>308</v>
      </c>
      <c r="C29" s="167">
        <v>1023100</v>
      </c>
    </row>
    <row r="30" spans="1:3">
      <c r="A30" s="22" t="s">
        <v>300</v>
      </c>
      <c r="B30" s="19" t="s">
        <v>309</v>
      </c>
      <c r="C30" s="166">
        <v>6808300</v>
      </c>
    </row>
    <row r="31" spans="1:3">
      <c r="A31" s="22" t="s">
        <v>302</v>
      </c>
      <c r="B31" s="19" t="s">
        <v>310</v>
      </c>
      <c r="C31" s="166">
        <v>714700</v>
      </c>
    </row>
    <row r="32" spans="1:3">
      <c r="A32" s="16" t="s">
        <v>55</v>
      </c>
      <c r="B32" s="11" t="s">
        <v>73</v>
      </c>
      <c r="C32" s="165">
        <f t="shared" ref="C32" si="3">C33+C34+C36+C37+C35</f>
        <v>133649095.79000001</v>
      </c>
    </row>
    <row r="33" spans="1:3">
      <c r="A33" s="15" t="s">
        <v>56</v>
      </c>
      <c r="B33" s="9" t="s">
        <v>34</v>
      </c>
      <c r="C33" s="166">
        <v>17637002</v>
      </c>
    </row>
    <row r="34" spans="1:3">
      <c r="A34" s="15" t="s">
        <v>57</v>
      </c>
      <c r="B34" s="9" t="s">
        <v>35</v>
      </c>
      <c r="C34" s="166">
        <v>97818382.900000006</v>
      </c>
    </row>
    <row r="35" spans="1:3">
      <c r="A35" s="27" t="s">
        <v>320</v>
      </c>
      <c r="B35" s="26" t="s">
        <v>321</v>
      </c>
      <c r="C35" s="166">
        <v>6183701.8899999997</v>
      </c>
    </row>
    <row r="36" spans="1:3">
      <c r="A36" s="15" t="s">
        <v>58</v>
      </c>
      <c r="B36" s="9" t="s">
        <v>275</v>
      </c>
      <c r="C36" s="166">
        <v>1097590</v>
      </c>
    </row>
    <row r="37" spans="1:3">
      <c r="A37" s="15" t="s">
        <v>59</v>
      </c>
      <c r="B37" s="9" t="s">
        <v>36</v>
      </c>
      <c r="C37" s="166">
        <v>10912419</v>
      </c>
    </row>
    <row r="38" spans="1:3">
      <c r="A38" s="16" t="s">
        <v>60</v>
      </c>
      <c r="B38" s="11" t="s">
        <v>221</v>
      </c>
      <c r="C38" s="165">
        <f t="shared" ref="C38" si="4">C39+C40</f>
        <v>16159073</v>
      </c>
    </row>
    <row r="39" spans="1:3">
      <c r="A39" s="15" t="s">
        <v>61</v>
      </c>
      <c r="B39" s="9" t="s">
        <v>37</v>
      </c>
      <c r="C39" s="166">
        <v>14647573</v>
      </c>
    </row>
    <row r="40" spans="1:3">
      <c r="A40" s="15" t="s">
        <v>219</v>
      </c>
      <c r="B40" s="9" t="s">
        <v>220</v>
      </c>
      <c r="C40" s="166">
        <v>1511500</v>
      </c>
    </row>
    <row r="41" spans="1:3">
      <c r="A41" s="182" t="s">
        <v>890</v>
      </c>
      <c r="B41" s="184" t="s">
        <v>891</v>
      </c>
      <c r="C41" s="168">
        <f>C42</f>
        <v>200000</v>
      </c>
    </row>
    <row r="42" spans="1:3">
      <c r="A42" s="183" t="s">
        <v>838</v>
      </c>
      <c r="B42" s="181" t="s">
        <v>892</v>
      </c>
      <c r="C42" s="166">
        <v>200000</v>
      </c>
    </row>
    <row r="43" spans="1:3">
      <c r="A43" s="16" t="s">
        <v>62</v>
      </c>
      <c r="B43" s="11" t="s">
        <v>38</v>
      </c>
      <c r="C43" s="165">
        <f t="shared" ref="C43" si="5">C44+C46+C45</f>
        <v>2887574.46</v>
      </c>
    </row>
    <row r="44" spans="1:3">
      <c r="A44" s="15" t="s">
        <v>63</v>
      </c>
      <c r="B44" s="9" t="s">
        <v>39</v>
      </c>
      <c r="C44" s="166">
        <v>1316400</v>
      </c>
    </row>
    <row r="45" spans="1:3">
      <c r="A45" s="15" t="s">
        <v>268</v>
      </c>
      <c r="B45" s="9" t="s">
        <v>269</v>
      </c>
      <c r="C45" s="166">
        <v>117400</v>
      </c>
    </row>
    <row r="46" spans="1:3">
      <c r="A46" s="15" t="s">
        <v>64</v>
      </c>
      <c r="B46" s="9" t="s">
        <v>40</v>
      </c>
      <c r="C46" s="166">
        <v>1453774.46</v>
      </c>
    </row>
    <row r="47" spans="1:3">
      <c r="A47" s="16" t="s">
        <v>65</v>
      </c>
      <c r="B47" s="11" t="s">
        <v>41</v>
      </c>
      <c r="C47" s="168">
        <f>C48</f>
        <v>297800</v>
      </c>
    </row>
    <row r="48" spans="1:3">
      <c r="A48" s="153" t="s">
        <v>763</v>
      </c>
      <c r="B48" s="171" t="s">
        <v>783</v>
      </c>
      <c r="C48" s="166">
        <v>297800</v>
      </c>
    </row>
    <row r="49" spans="1:3" ht="21.75" customHeight="1">
      <c r="A49" s="16"/>
      <c r="B49" s="11" t="s">
        <v>42</v>
      </c>
      <c r="C49" s="165">
        <f>C11+C20+C24+C32+C38+C43+C47+C28+C41</f>
        <v>209521056.08000001</v>
      </c>
    </row>
    <row r="51" spans="1:3">
      <c r="B51" s="20"/>
    </row>
    <row r="52" spans="1:3" ht="51.75" customHeight="1">
      <c r="B52" s="24"/>
    </row>
  </sheetData>
  <mergeCells count="14">
    <mergeCell ref="B1:C1"/>
    <mergeCell ref="A20:A21"/>
    <mergeCell ref="B20:B21"/>
    <mergeCell ref="C20:C21"/>
    <mergeCell ref="B22:B23"/>
    <mergeCell ref="B2:C2"/>
    <mergeCell ref="A7:B7"/>
    <mergeCell ref="A8:B8"/>
    <mergeCell ref="A13:A14"/>
    <mergeCell ref="B13:B14"/>
    <mergeCell ref="B3:C3"/>
    <mergeCell ref="B4:C4"/>
    <mergeCell ref="B5:C5"/>
    <mergeCell ref="A9:C9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Приложение 14</vt:lpstr>
      <vt:lpstr>Приложение 15</vt:lpstr>
      <vt:lpstr>'Приложение 11'!Область_печати</vt:lpstr>
      <vt:lpstr>'Приложение 7'!Область_печати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2018-12-19T14:09:12Z</cp:lastPrinted>
  <dcterms:created xsi:type="dcterms:W3CDTF">2014-09-25T13:17:34Z</dcterms:created>
  <dcterms:modified xsi:type="dcterms:W3CDTF">2018-12-19T14:09:45Z</dcterms:modified>
</cp:coreProperties>
</file>